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305" tabRatio="573"/>
  </bookViews>
  <sheets>
    <sheet name="1 " sheetId="7" r:id="rId1"/>
    <sheet name="2 " sheetId="9" r:id="rId2"/>
    <sheet name=" 3 " sheetId="10" r:id="rId3"/>
    <sheet name="4 " sheetId="11" r:id="rId4"/>
    <sheet name="5 " sheetId="12" r:id="rId5"/>
    <sheet name="6" sheetId="15" r:id="rId6"/>
    <sheet name="7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'!$B$1:$F$26</definedName>
    <definedName name="_xlnm.Print_Area" localSheetId="0">'1 '!$A$1:$K$10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'6'!$A$1:$F$32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28" i="15" l="1"/>
  <c r="D13" i="15"/>
  <c r="D14" i="15"/>
  <c r="D16" i="15"/>
  <c r="D17" i="15"/>
  <c r="D18" i="15"/>
  <c r="D19" i="15"/>
  <c r="D20" i="15"/>
  <c r="D21" i="15"/>
  <c r="F10" i="10" l="1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E9" i="10"/>
  <c r="E10" i="10"/>
  <c r="E11" i="10"/>
  <c r="E12" i="10"/>
  <c r="E13" i="10"/>
  <c r="E14" i="10"/>
  <c r="E15" i="10"/>
  <c r="E16" i="10"/>
  <c r="E17" i="10"/>
  <c r="E18" i="10"/>
  <c r="E19" i="10"/>
  <c r="E21" i="10"/>
  <c r="E22" i="10"/>
  <c r="E23" i="10"/>
  <c r="E24" i="10"/>
  <c r="E25" i="10"/>
  <c r="E26" i="10"/>
  <c r="BL27" i="14" l="1"/>
  <c r="BK27" i="14"/>
  <c r="BH27" i="14"/>
  <c r="BG27" i="14"/>
  <c r="BD27" i="14"/>
  <c r="BA27" i="14"/>
  <c r="AZ27" i="14"/>
  <c r="AW27" i="14"/>
  <c r="AV27" i="14"/>
  <c r="AS27" i="14"/>
  <c r="AR27" i="14"/>
  <c r="AO27" i="14"/>
  <c r="AN27" i="14"/>
  <c r="AK27" i="14"/>
  <c r="AJ27" i="14"/>
  <c r="AG27" i="14"/>
  <c r="AF27" i="14"/>
  <c r="AC27" i="14"/>
  <c r="AB27" i="14"/>
  <c r="Y27" i="14"/>
  <c r="X27" i="14"/>
  <c r="U27" i="14"/>
  <c r="T27" i="14"/>
  <c r="Q27" i="14"/>
  <c r="P27" i="14"/>
  <c r="M27" i="14"/>
  <c r="L27" i="14"/>
  <c r="I27" i="14"/>
  <c r="H27" i="14"/>
  <c r="E27" i="14"/>
  <c r="D27" i="14"/>
  <c r="BL26" i="14"/>
  <c r="BK26" i="14"/>
  <c r="BH26" i="14"/>
  <c r="BG26" i="14"/>
  <c r="BD26" i="14"/>
  <c r="BA26" i="14"/>
  <c r="AZ26" i="14"/>
  <c r="AW26" i="14"/>
  <c r="AV26" i="14"/>
  <c r="AS26" i="14"/>
  <c r="AR26" i="14"/>
  <c r="AO26" i="14"/>
  <c r="AN26" i="14"/>
  <c r="AK26" i="14"/>
  <c r="AJ26" i="14"/>
  <c r="AG26" i="14"/>
  <c r="AF26" i="14"/>
  <c r="AC26" i="14"/>
  <c r="AB26" i="14"/>
  <c r="Y26" i="14"/>
  <c r="X26" i="14"/>
  <c r="U26" i="14"/>
  <c r="T26" i="14"/>
  <c r="Q26" i="14"/>
  <c r="P26" i="14"/>
  <c r="M26" i="14"/>
  <c r="L26" i="14"/>
  <c r="I26" i="14"/>
  <c r="H26" i="14"/>
  <c r="E26" i="14"/>
  <c r="D26" i="14"/>
  <c r="BL25" i="14"/>
  <c r="BK25" i="14"/>
  <c r="BH25" i="14"/>
  <c r="BG25" i="14"/>
  <c r="BD25" i="14"/>
  <c r="BA25" i="14"/>
  <c r="AZ25" i="14"/>
  <c r="AW25" i="14"/>
  <c r="AV25" i="14"/>
  <c r="AS25" i="14"/>
  <c r="AR25" i="14"/>
  <c r="AO25" i="14"/>
  <c r="AN25" i="14"/>
  <c r="AK25" i="14"/>
  <c r="AJ25" i="14"/>
  <c r="AG25" i="14"/>
  <c r="AF25" i="14"/>
  <c r="AC25" i="14"/>
  <c r="AB25" i="14"/>
  <c r="Y25" i="14"/>
  <c r="X25" i="14"/>
  <c r="U25" i="14"/>
  <c r="T25" i="14"/>
  <c r="Q25" i="14"/>
  <c r="P25" i="14"/>
  <c r="M25" i="14"/>
  <c r="L25" i="14"/>
  <c r="I25" i="14"/>
  <c r="H25" i="14"/>
  <c r="E25" i="14"/>
  <c r="D25" i="14"/>
  <c r="BL23" i="14"/>
  <c r="BK23" i="14"/>
  <c r="BH23" i="14"/>
  <c r="BG23" i="14"/>
  <c r="BD23" i="14"/>
  <c r="BA23" i="14"/>
  <c r="AZ23" i="14"/>
  <c r="AW23" i="14"/>
  <c r="AV23" i="14"/>
  <c r="AS23" i="14"/>
  <c r="AR23" i="14"/>
  <c r="AO23" i="14"/>
  <c r="AN23" i="14"/>
  <c r="AK23" i="14"/>
  <c r="AJ23" i="14"/>
  <c r="AG23" i="14"/>
  <c r="AF23" i="14"/>
  <c r="AC23" i="14"/>
  <c r="AB23" i="14"/>
  <c r="Y23" i="14"/>
  <c r="X23" i="14"/>
  <c r="U23" i="14"/>
  <c r="T23" i="14"/>
  <c r="Q23" i="14"/>
  <c r="P23" i="14"/>
  <c r="M23" i="14"/>
  <c r="L23" i="14"/>
  <c r="I23" i="14"/>
  <c r="H23" i="14"/>
  <c r="E23" i="14"/>
  <c r="D23" i="14"/>
  <c r="BL22" i="14"/>
  <c r="BK22" i="14"/>
  <c r="BH22" i="14"/>
  <c r="BG22" i="14"/>
  <c r="BD22" i="14"/>
  <c r="BA22" i="14"/>
  <c r="AZ22" i="14"/>
  <c r="AW22" i="14"/>
  <c r="AV22" i="14"/>
  <c r="AS22" i="14"/>
  <c r="AR22" i="14"/>
  <c r="AO22" i="14"/>
  <c r="AN22" i="14"/>
  <c r="AK22" i="14"/>
  <c r="AJ22" i="14"/>
  <c r="AG22" i="14"/>
  <c r="AF22" i="14"/>
  <c r="AC22" i="14"/>
  <c r="AB22" i="14"/>
  <c r="Y22" i="14"/>
  <c r="X22" i="14"/>
  <c r="U22" i="14"/>
  <c r="T22" i="14"/>
  <c r="Q22" i="14"/>
  <c r="P22" i="14"/>
  <c r="M22" i="14"/>
  <c r="L22" i="14"/>
  <c r="I22" i="14"/>
  <c r="H22" i="14"/>
  <c r="E22" i="14"/>
  <c r="D22" i="14"/>
  <c r="BL21" i="14"/>
  <c r="BK21" i="14"/>
  <c r="BH21" i="14"/>
  <c r="BG21" i="14"/>
  <c r="BD21" i="14"/>
  <c r="BA21" i="14"/>
  <c r="AZ21" i="14"/>
  <c r="AW21" i="14"/>
  <c r="AV21" i="14"/>
  <c r="AS21" i="14"/>
  <c r="AR21" i="14"/>
  <c r="AO21" i="14"/>
  <c r="AN21" i="14"/>
  <c r="AK21" i="14"/>
  <c r="AJ21" i="14"/>
  <c r="AG21" i="14"/>
  <c r="AF21" i="14"/>
  <c r="AC21" i="14"/>
  <c r="AB21" i="14"/>
  <c r="Y21" i="14"/>
  <c r="X21" i="14"/>
  <c r="U21" i="14"/>
  <c r="T21" i="14"/>
  <c r="Q21" i="14"/>
  <c r="P21" i="14"/>
  <c r="M21" i="14"/>
  <c r="L21" i="14"/>
  <c r="I21" i="14"/>
  <c r="H21" i="14"/>
  <c r="E21" i="14"/>
  <c r="D21" i="14"/>
  <c r="BL20" i="14"/>
  <c r="BK20" i="14"/>
  <c r="BH20" i="14"/>
  <c r="BG20" i="14"/>
  <c r="BD20" i="14"/>
  <c r="BA20" i="14"/>
  <c r="AZ20" i="14"/>
  <c r="AW20" i="14"/>
  <c r="AV20" i="14"/>
  <c r="AS20" i="14"/>
  <c r="AR20" i="14"/>
  <c r="AO20" i="14"/>
  <c r="AN20" i="14"/>
  <c r="AK20" i="14"/>
  <c r="AJ20" i="14"/>
  <c r="AG20" i="14"/>
  <c r="AF20" i="14"/>
  <c r="AC20" i="14"/>
  <c r="AB20" i="14"/>
  <c r="Y20" i="14"/>
  <c r="X20" i="14"/>
  <c r="U20" i="14"/>
  <c r="T20" i="14"/>
  <c r="Q20" i="14"/>
  <c r="P20" i="14"/>
  <c r="M20" i="14"/>
  <c r="L20" i="14"/>
  <c r="I20" i="14"/>
  <c r="H20" i="14"/>
  <c r="E20" i="14"/>
  <c r="D20" i="14"/>
  <c r="BL19" i="14"/>
  <c r="BK19" i="14"/>
  <c r="BH19" i="14"/>
  <c r="BG19" i="14"/>
  <c r="BD19" i="14"/>
  <c r="BA19" i="14"/>
  <c r="AZ19" i="14"/>
  <c r="AW19" i="14"/>
  <c r="AV19" i="14"/>
  <c r="AS19" i="14"/>
  <c r="AR19" i="14"/>
  <c r="AO19" i="14"/>
  <c r="AN19" i="14"/>
  <c r="AK19" i="14"/>
  <c r="AJ19" i="14"/>
  <c r="AG19" i="14"/>
  <c r="AF19" i="14"/>
  <c r="AC19" i="14"/>
  <c r="AB19" i="14"/>
  <c r="Y19" i="14"/>
  <c r="X19" i="14"/>
  <c r="U19" i="14"/>
  <c r="T19" i="14"/>
  <c r="Q19" i="14"/>
  <c r="P19" i="14"/>
  <c r="M19" i="14"/>
  <c r="L19" i="14"/>
  <c r="I19" i="14"/>
  <c r="H19" i="14"/>
  <c r="E19" i="14"/>
  <c r="D19" i="14"/>
  <c r="BL18" i="14"/>
  <c r="BK18" i="14"/>
  <c r="BH18" i="14"/>
  <c r="BG18" i="14"/>
  <c r="BD18" i="14"/>
  <c r="BA18" i="14"/>
  <c r="AZ18" i="14"/>
  <c r="AW18" i="14"/>
  <c r="AV18" i="14"/>
  <c r="AS18" i="14"/>
  <c r="AR18" i="14"/>
  <c r="AO18" i="14"/>
  <c r="AN18" i="14"/>
  <c r="AK18" i="14"/>
  <c r="AJ18" i="14"/>
  <c r="AG18" i="14"/>
  <c r="AF18" i="14"/>
  <c r="AC18" i="14"/>
  <c r="AB18" i="14"/>
  <c r="Y18" i="14"/>
  <c r="X18" i="14"/>
  <c r="U18" i="14"/>
  <c r="T18" i="14"/>
  <c r="Q18" i="14"/>
  <c r="P18" i="14"/>
  <c r="M18" i="14"/>
  <c r="L18" i="14"/>
  <c r="I18" i="14"/>
  <c r="H18" i="14"/>
  <c r="E18" i="14"/>
  <c r="D18" i="14"/>
  <c r="BL17" i="14"/>
  <c r="BK17" i="14"/>
  <c r="BH17" i="14"/>
  <c r="BG17" i="14"/>
  <c r="BD17" i="14"/>
  <c r="BA17" i="14"/>
  <c r="AZ17" i="14"/>
  <c r="AW17" i="14"/>
  <c r="AV17" i="14"/>
  <c r="AS17" i="14"/>
  <c r="AR17" i="14"/>
  <c r="AO17" i="14"/>
  <c r="AN17" i="14"/>
  <c r="AK17" i="14"/>
  <c r="AJ17" i="14"/>
  <c r="AG17" i="14"/>
  <c r="AF17" i="14"/>
  <c r="AC17" i="14"/>
  <c r="AB17" i="14"/>
  <c r="Y17" i="14"/>
  <c r="X17" i="14"/>
  <c r="U17" i="14"/>
  <c r="T17" i="14"/>
  <c r="Q17" i="14"/>
  <c r="P17" i="14"/>
  <c r="M17" i="14"/>
  <c r="L17" i="14"/>
  <c r="I17" i="14"/>
  <c r="H17" i="14"/>
  <c r="E17" i="14"/>
  <c r="D17" i="14"/>
  <c r="BL16" i="14"/>
  <c r="BK16" i="14"/>
  <c r="BH16" i="14"/>
  <c r="BG16" i="14"/>
  <c r="BD16" i="14"/>
  <c r="BA16" i="14"/>
  <c r="AZ16" i="14"/>
  <c r="AW16" i="14"/>
  <c r="AV16" i="14"/>
  <c r="AS16" i="14"/>
  <c r="AR16" i="14"/>
  <c r="AO16" i="14"/>
  <c r="AN16" i="14"/>
  <c r="AK16" i="14"/>
  <c r="AJ16" i="14"/>
  <c r="AG16" i="14"/>
  <c r="AF16" i="14"/>
  <c r="AC16" i="14"/>
  <c r="AB16" i="14"/>
  <c r="Y16" i="14"/>
  <c r="X16" i="14"/>
  <c r="U16" i="14"/>
  <c r="T16" i="14"/>
  <c r="Q16" i="14"/>
  <c r="P16" i="14"/>
  <c r="M16" i="14"/>
  <c r="L16" i="14"/>
  <c r="I16" i="14"/>
  <c r="H16" i="14"/>
  <c r="E16" i="14"/>
  <c r="D16" i="14"/>
  <c r="BL15" i="14"/>
  <c r="BK15" i="14"/>
  <c r="BH15" i="14"/>
  <c r="BG15" i="14"/>
  <c r="BD15" i="14"/>
  <c r="BA15" i="14"/>
  <c r="AZ15" i="14"/>
  <c r="AW15" i="14"/>
  <c r="AV15" i="14"/>
  <c r="AS15" i="14"/>
  <c r="AR15" i="14"/>
  <c r="AO15" i="14"/>
  <c r="AN15" i="14"/>
  <c r="AK15" i="14"/>
  <c r="AJ15" i="14"/>
  <c r="AG15" i="14"/>
  <c r="AF15" i="14"/>
  <c r="AC15" i="14"/>
  <c r="AB15" i="14"/>
  <c r="Y15" i="14"/>
  <c r="X15" i="14"/>
  <c r="U15" i="14"/>
  <c r="T15" i="14"/>
  <c r="Q15" i="14"/>
  <c r="P15" i="14"/>
  <c r="M15" i="14"/>
  <c r="L15" i="14"/>
  <c r="I15" i="14"/>
  <c r="H15" i="14"/>
  <c r="E15" i="14"/>
  <c r="D15" i="14"/>
  <c r="BL14" i="14"/>
  <c r="BK14" i="14"/>
  <c r="BH14" i="14"/>
  <c r="BG14" i="14"/>
  <c r="BD14" i="14"/>
  <c r="BA14" i="14"/>
  <c r="AZ14" i="14"/>
  <c r="AW14" i="14"/>
  <c r="AV14" i="14"/>
  <c r="AS14" i="14"/>
  <c r="AR14" i="14"/>
  <c r="AO14" i="14"/>
  <c r="AN14" i="14"/>
  <c r="AK14" i="14"/>
  <c r="AJ14" i="14"/>
  <c r="AG14" i="14"/>
  <c r="AF14" i="14"/>
  <c r="AC14" i="14"/>
  <c r="AB14" i="14"/>
  <c r="Y14" i="14"/>
  <c r="X14" i="14"/>
  <c r="U14" i="14"/>
  <c r="T14" i="14"/>
  <c r="Q14" i="14"/>
  <c r="P14" i="14"/>
  <c r="M14" i="14"/>
  <c r="L14" i="14"/>
  <c r="I14" i="14"/>
  <c r="H14" i="14"/>
  <c r="E14" i="14"/>
  <c r="D14" i="14"/>
  <c r="BL13" i="14"/>
  <c r="BK13" i="14"/>
  <c r="BH13" i="14"/>
  <c r="BG13" i="14"/>
  <c r="BD13" i="14"/>
  <c r="BA13" i="14"/>
  <c r="AZ13" i="14"/>
  <c r="AW13" i="14"/>
  <c r="AV13" i="14"/>
  <c r="AS13" i="14"/>
  <c r="AR13" i="14"/>
  <c r="AO13" i="14"/>
  <c r="AN13" i="14"/>
  <c r="AK13" i="14"/>
  <c r="AJ13" i="14"/>
  <c r="AG13" i="14"/>
  <c r="AF13" i="14"/>
  <c r="AC13" i="14"/>
  <c r="AB13" i="14"/>
  <c r="Y13" i="14"/>
  <c r="X13" i="14"/>
  <c r="U13" i="14"/>
  <c r="T13" i="14"/>
  <c r="Q13" i="14"/>
  <c r="P13" i="14"/>
  <c r="M13" i="14"/>
  <c r="L13" i="14"/>
  <c r="I13" i="14"/>
  <c r="H13" i="14"/>
  <c r="E13" i="14"/>
  <c r="D13" i="14"/>
  <c r="BL12" i="14"/>
  <c r="BK12" i="14"/>
  <c r="BH12" i="14"/>
  <c r="BG12" i="14"/>
  <c r="BD12" i="14"/>
  <c r="BA12" i="14"/>
  <c r="AZ12" i="14"/>
  <c r="AW12" i="14"/>
  <c r="AV12" i="14"/>
  <c r="AS12" i="14"/>
  <c r="AR12" i="14"/>
  <c r="AO12" i="14"/>
  <c r="AN12" i="14"/>
  <c r="AK12" i="14"/>
  <c r="AJ12" i="14"/>
  <c r="AG12" i="14"/>
  <c r="AF12" i="14"/>
  <c r="AC12" i="14"/>
  <c r="AB12" i="14"/>
  <c r="Y12" i="14"/>
  <c r="X12" i="14"/>
  <c r="U12" i="14"/>
  <c r="T12" i="14"/>
  <c r="Q12" i="14"/>
  <c r="P12" i="14"/>
  <c r="M12" i="14"/>
  <c r="L12" i="14"/>
  <c r="I12" i="14"/>
  <c r="H12" i="14"/>
  <c r="E12" i="14"/>
  <c r="D12" i="14"/>
  <c r="BL11" i="14"/>
  <c r="BK11" i="14"/>
  <c r="BH11" i="14"/>
  <c r="BG11" i="14"/>
  <c r="BD11" i="14"/>
  <c r="BA11" i="14"/>
  <c r="AZ11" i="14"/>
  <c r="AW11" i="14"/>
  <c r="AV11" i="14"/>
  <c r="AS11" i="14"/>
  <c r="AR11" i="14"/>
  <c r="AO11" i="14"/>
  <c r="AN11" i="14"/>
  <c r="AK11" i="14"/>
  <c r="AJ11" i="14"/>
  <c r="AG11" i="14"/>
  <c r="AF11" i="14"/>
  <c r="AC11" i="14"/>
  <c r="AB11" i="14"/>
  <c r="Y11" i="14"/>
  <c r="X11" i="14"/>
  <c r="U11" i="14"/>
  <c r="T11" i="14"/>
  <c r="Q11" i="14"/>
  <c r="P11" i="14"/>
  <c r="M11" i="14"/>
  <c r="L11" i="14"/>
  <c r="I11" i="14"/>
  <c r="H11" i="14"/>
  <c r="E11" i="14"/>
  <c r="D11" i="14"/>
  <c r="BL10" i="14"/>
  <c r="BK10" i="14"/>
  <c r="BH10" i="14"/>
  <c r="BG10" i="14"/>
  <c r="BD10" i="14"/>
  <c r="BA10" i="14"/>
  <c r="AZ10" i="14"/>
  <c r="AW10" i="14"/>
  <c r="AV10" i="14"/>
  <c r="AS10" i="14"/>
  <c r="AR10" i="14"/>
  <c r="AO10" i="14"/>
  <c r="AN10" i="14"/>
  <c r="AK10" i="14"/>
  <c r="AJ10" i="14"/>
  <c r="AG10" i="14"/>
  <c r="AF10" i="14"/>
  <c r="AC10" i="14"/>
  <c r="AB10" i="14"/>
  <c r="Y10" i="14"/>
  <c r="X10" i="14"/>
  <c r="U10" i="14"/>
  <c r="T10" i="14"/>
  <c r="Q10" i="14"/>
  <c r="P10" i="14"/>
  <c r="M10" i="14"/>
  <c r="L10" i="14"/>
  <c r="I10" i="14"/>
  <c r="H10" i="14"/>
  <c r="E10" i="14"/>
  <c r="D10" i="14"/>
  <c r="BL9" i="14"/>
  <c r="BK9" i="14"/>
  <c r="BH9" i="14"/>
  <c r="BG9" i="14"/>
  <c r="BF9" i="14"/>
  <c r="BE9" i="14"/>
  <c r="BD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C32" i="15"/>
  <c r="B32" i="15"/>
  <c r="E31" i="15"/>
  <c r="D31" i="15"/>
  <c r="B30" i="15"/>
  <c r="E30" i="15" s="1"/>
  <c r="E29" i="15"/>
  <c r="D29" i="15"/>
  <c r="C29" i="15"/>
  <c r="B29" i="15"/>
  <c r="C28" i="15"/>
  <c r="E28" i="15" s="1"/>
  <c r="E27" i="15"/>
  <c r="D27" i="15"/>
  <c r="C27" i="15"/>
  <c r="B27" i="15"/>
  <c r="E26" i="15"/>
  <c r="D26" i="15"/>
  <c r="C26" i="15"/>
  <c r="B26" i="15"/>
  <c r="E21" i="15"/>
  <c r="E20" i="15"/>
  <c r="C20" i="15"/>
  <c r="B20" i="15"/>
  <c r="E19" i="15"/>
  <c r="C19" i="15"/>
  <c r="B19" i="15"/>
  <c r="E18" i="15"/>
  <c r="E17" i="15"/>
  <c r="C17" i="15"/>
  <c r="B17" i="15"/>
  <c r="E16" i="15"/>
  <c r="C16" i="15"/>
  <c r="B16" i="15"/>
  <c r="E14" i="15"/>
  <c r="E13" i="15"/>
  <c r="C13" i="15"/>
  <c r="B13" i="15"/>
  <c r="E12" i="15"/>
  <c r="D12" i="15"/>
  <c r="E11" i="15"/>
  <c r="D10" i="15"/>
  <c r="C9" i="15"/>
  <c r="B9" i="15"/>
  <c r="E8" i="15"/>
  <c r="D8" i="15"/>
  <c r="C8" i="15"/>
  <c r="B8" i="15"/>
  <c r="G7" i="15"/>
  <c r="F7" i="15"/>
  <c r="E7" i="15"/>
  <c r="D7" i="15"/>
  <c r="C7" i="15"/>
  <c r="B7" i="15"/>
  <c r="E6" i="15"/>
  <c r="D6" i="15"/>
  <c r="C6" i="15"/>
  <c r="B6" i="15"/>
  <c r="E5" i="15"/>
  <c r="D5" i="15"/>
  <c r="C5" i="15"/>
  <c r="B5" i="15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E7" i="12"/>
  <c r="D7" i="12"/>
  <c r="E6" i="12"/>
  <c r="D6" i="12"/>
  <c r="C6" i="12"/>
  <c r="B6" i="12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E16" i="11"/>
  <c r="D16" i="11"/>
  <c r="E15" i="11"/>
  <c r="E14" i="11"/>
  <c r="D14" i="11"/>
  <c r="E13" i="11"/>
  <c r="E12" i="11"/>
  <c r="E11" i="11"/>
  <c r="D11" i="11"/>
  <c r="E10" i="11"/>
  <c r="D10" i="11"/>
  <c r="E9" i="11"/>
  <c r="D9" i="11"/>
  <c r="E8" i="11"/>
  <c r="E7" i="11"/>
  <c r="D7" i="11"/>
  <c r="E6" i="11"/>
  <c r="D6" i="11"/>
  <c r="C6" i="11"/>
  <c r="B6" i="11"/>
  <c r="F9" i="10"/>
  <c r="J8" i="10"/>
  <c r="I8" i="10"/>
  <c r="H8" i="10"/>
  <c r="F8" i="10"/>
  <c r="E8" i="10"/>
  <c r="D8" i="10"/>
  <c r="C8" i="10"/>
  <c r="D30" i="15" l="1"/>
  <c r="D28" i="15"/>
  <c r="E10" i="15"/>
</calcChain>
</file>

<file path=xl/sharedStrings.xml><?xml version="1.0" encoding="utf-8"?>
<sst xmlns="http://schemas.openxmlformats.org/spreadsheetml/2006/main" count="271" uniqueCount="175">
  <si>
    <t>Показник</t>
  </si>
  <si>
    <t>зміна значення</t>
  </si>
  <si>
    <t>%</t>
  </si>
  <si>
    <t xml:space="preserve"> 2017 р.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</si>
  <si>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</si>
  <si>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</si>
  <si>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</si>
  <si>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</si>
  <si>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</si>
  <si>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</si>
  <si>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</si>
  <si>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</si>
  <si>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</si>
  <si>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</si>
  <si>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</si>
  <si>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</si>
  <si>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</si>
  <si>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</si>
  <si>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</si>
  <si>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</si>
  <si>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</si>
  <si>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</si>
  <si>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</si>
  <si>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</si>
  <si>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</si>
  <si>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</si>
  <si>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</si>
  <si>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</si>
  <si>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</si>
  <si>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</si>
  <si>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</si>
  <si>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</si>
  <si>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</si>
  <si>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</si>
  <si>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</si>
  <si>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</si>
  <si>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</si>
  <si>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</si>
  <si>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</si>
  <si>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</si>
  <si>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</si>
  <si>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</si>
  <si>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</si>
  <si>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</si>
  <si>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</si>
  <si>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</si>
  <si>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</si>
  <si>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</si>
  <si>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</si>
  <si>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</si>
  <si>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</si>
  <si>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</si>
  <si>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</si>
  <si>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</si>
  <si>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</si>
  <si>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</si>
  <si>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</si>
  <si>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</si>
  <si>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</si>
  <si>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</si>
  <si>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</si>
  <si>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</si>
  <si>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</si>
  <si>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</si>
  <si>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</si>
  <si>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</si>
  <si>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</si>
  <si>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</si>
  <si>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</si>
  <si>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</si>
  <si>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</si>
  <si>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</si>
  <si>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</si>
  <si>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</si>
  <si>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</si>
  <si>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</si>
  <si>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</si>
  <si>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</si>
  <si>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</si>
  <si>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</si>
  <si>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</si>
  <si>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</si>
  <si>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</si>
  <si>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</si>
  <si>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</si>
  <si>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</si>
  <si>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</si>
  <si>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</si>
  <si>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</si>
  <si>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</si>
  <si>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</si>
  <si>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</si>
  <si>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</si>
  <si>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</si>
  <si>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</si>
  <si>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</si>
  <si>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</si>
  <si>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</si>
  <si>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</si>
  <si>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</si>
  <si>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</si>
  <si>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</si>
  <si>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</si>
  <si>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</si>
  <si>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</si>
  <si>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</si>
  <si>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</si>
  <si>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</si>
  <si>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2017 рік</t>
  </si>
  <si>
    <t>2018 рік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</si>
  <si>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</si>
  <si>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</si>
  <si>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</si>
  <si>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</si>
  <si>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</si>
  <si>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</si>
  <si>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Станом на дату:</t>
  </si>
  <si>
    <t>15. Середній розмір заробітної плати у вакансіях, грн.</t>
  </si>
  <si>
    <t>16. Кількість претендентів на одну вакансію, особи</t>
  </si>
  <si>
    <t xml:space="preserve"> - 1 особа</t>
  </si>
  <si>
    <t xml:space="preserve"> 2018 р.</t>
  </si>
  <si>
    <t>у І кварталі 2017 -2018 рр.</t>
  </si>
  <si>
    <t>Економічна активність населення у середньому за І квартал 2017 -2018 рр.                                                                                                                                                   за місцем проживання та статтю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</si>
  <si>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</si>
  <si>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</si>
  <si>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</si>
  <si>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</si>
  <si>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</si>
  <si>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</si>
  <si>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</si>
  <si>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</si>
  <si>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</si>
  <si>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</si>
  <si>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</si>
  <si>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</si>
  <si>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</si>
  <si>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</si>
  <si>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</si>
  <si>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</si>
  <si>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</si>
  <si>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</si>
  <si>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 xml:space="preserve">Кількість вакансій на кінець періоду                                                                    </t>
  </si>
  <si>
    <t xml:space="preserve">   (за формою 3-ПН), одиниць</t>
  </si>
  <si>
    <t>з інших джерел</t>
  </si>
  <si>
    <t>Діяльність обласної служби зайнятості</t>
  </si>
  <si>
    <t xml:space="preserve"> + (-)               осіб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</si>
  <si>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</si>
  <si>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</si>
  <si>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2.1. Працевлаштовано до набуття статусу,  осіб</t>
  </si>
  <si>
    <t xml:space="preserve">   2.3.2. Працевлаштовано з компенсацією витрат роботодавцю єдиного внеску,  осіб</t>
  </si>
  <si>
    <t>3. Проходили професійне навчання безробітні,  осіб</t>
  </si>
  <si>
    <t xml:space="preserve">   3.1. з них в ЦПТО,   осіб</t>
  </si>
  <si>
    <t>5. Брали участь у громадських та інших роботах тимчасового характеру, 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</si>
  <si>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</si>
  <si>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</si>
  <si>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 одиниць</t>
  </si>
  <si>
    <t>9. Кількість вакансій,  одиниць</t>
  </si>
  <si>
    <t xml:space="preserve"> + (-)                        осіб</t>
  </si>
  <si>
    <t>10. Мали статус безробітного,  осіб</t>
  </si>
  <si>
    <t>11. Отримували допомогу по безробіттю,  осіб</t>
  </si>
  <si>
    <t>13. Кількість вакансій по формі 3-ПН,  одиниць</t>
  </si>
  <si>
    <t>14. Інформація про вакансії, отримані з інших джерел,                 одиниць</t>
  </si>
  <si>
    <t>Надання послуг обласною службою зайнятості</t>
  </si>
  <si>
    <t>у січні-липні 2017 - 2018 рр.</t>
  </si>
  <si>
    <t>за січень-липень 2017-2018 рр.</t>
  </si>
  <si>
    <t>січень-липень           2017 р.</t>
  </si>
  <si>
    <t>січень-липень           2018 р.</t>
  </si>
  <si>
    <t xml:space="preserve">     + 5,2 в.п.</t>
  </si>
  <si>
    <t>у 2,2 р.</t>
  </si>
  <si>
    <t>у 10,7р.</t>
  </si>
  <si>
    <t xml:space="preserve"> + 30 осіб</t>
  </si>
  <si>
    <t>на                            1 серня          2017 р.</t>
  </si>
  <si>
    <t>на                            1 серпня          2018 р.</t>
  </si>
  <si>
    <t>12. Середній розмір допомоги по безробіттю, грн.</t>
  </si>
  <si>
    <t>Середній розмір допомоги по безробіттю 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</si>
</sst>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0" fillId="0" borderId="0"/>
    <xf numFmtId="0" fontId="17" fillId="0" borderId="0"/>
    <xf numFmtId="0" fontId="1" fillId="0" borderId="0"/>
    <xf numFmtId="0" fontId="17" fillId="0" borderId="0"/>
    <xf numFmtId="0" fontId="46" fillId="0" borderId="0"/>
    <xf numFmtId="0" fontId="5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51" fillId="0" borderId="0"/>
    <xf numFmtId="0" fontId="35" fillId="0" borderId="0"/>
    <xf numFmtId="0" fontId="17" fillId="0" borderId="0"/>
    <xf numFmtId="0" fontId="8" fillId="0" borderId="0"/>
    <xf numFmtId="0" fontId="62" fillId="0" borderId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2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6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0" borderId="0" applyNumberFormat="0" applyBorder="0" applyAlignment="0" applyProtection="0"/>
    <xf numFmtId="0" fontId="62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6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4" borderId="0" applyNumberFormat="0" applyBorder="0" applyAlignment="0" applyProtection="0"/>
    <xf numFmtId="0" fontId="72" fillId="19" borderId="0" applyNumberFormat="0" applyBorder="0" applyAlignment="0" applyProtection="0"/>
    <xf numFmtId="0" fontId="66" fillId="11" borderId="47" applyNumberFormat="0" applyAlignment="0" applyProtection="0"/>
    <xf numFmtId="0" fontId="70" fillId="16" borderId="48" applyNumberFormat="0" applyAlignment="0" applyProtection="0"/>
    <xf numFmtId="0" fontId="73" fillId="0" borderId="0" applyNumberFormat="0" applyFill="0" applyBorder="0" applyAlignment="0" applyProtection="0"/>
    <xf numFmtId="0" fontId="75" fillId="9" borderId="0" applyNumberFormat="0" applyBorder="0" applyAlignment="0" applyProtection="0"/>
    <xf numFmtId="0" fontId="67" fillId="0" borderId="49" applyNumberFormat="0" applyFill="0" applyAlignment="0" applyProtection="0"/>
    <xf numFmtId="0" fontId="68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0" applyNumberFormat="0" applyFill="0" applyBorder="0" applyAlignment="0" applyProtection="0"/>
    <xf numFmtId="0" fontId="64" fillId="6" borderId="47" applyNumberFormat="0" applyAlignment="0" applyProtection="0"/>
    <xf numFmtId="0" fontId="74" fillId="0" borderId="52" applyNumberFormat="0" applyFill="0" applyAlignment="0" applyProtection="0"/>
    <xf numFmtId="0" fontId="71" fillId="12" borderId="0" applyNumberFormat="0" applyBorder="0" applyAlignment="0" applyProtection="0"/>
    <xf numFmtId="0" fontId="62" fillId="7" borderId="53" applyNumberFormat="0" applyFont="0" applyAlignment="0" applyProtection="0"/>
    <xf numFmtId="0" fontId="65" fillId="11" borderId="54" applyNumberFormat="0" applyAlignment="0" applyProtection="0"/>
  </cellStyleXfs>
  <cellXfs count="304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10" applyNumberFormat="1" applyFont="1" applyFill="1" applyBorder="1" applyProtection="1"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2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" fontId="18" fillId="0" borderId="0" xfId="10" applyNumberFormat="1" applyFont="1" applyFill="1" applyBorder="1" applyProtection="1">
      <protection locked="0"/>
    </xf>
    <xf numFmtId="165" fontId="18" fillId="0" borderId="0" xfId="10" applyNumberFormat="1" applyFont="1" applyFill="1" applyBorder="1" applyProtection="1">
      <protection locked="0"/>
    </xf>
    <xf numFmtId="1" fontId="19" fillId="0" borderId="0" xfId="10" applyNumberFormat="1" applyFont="1" applyFill="1" applyBorder="1" applyProtection="1">
      <protection locked="0"/>
    </xf>
    <xf numFmtId="3" fontId="19" fillId="0" borderId="0" xfId="10" applyNumberFormat="1" applyFont="1" applyFill="1" applyBorder="1" applyProtection="1">
      <protection locked="0"/>
    </xf>
    <xf numFmtId="3" fontId="18" fillId="0" borderId="0" xfId="10" applyNumberFormat="1" applyFont="1" applyFill="1" applyBorder="1" applyProtection="1">
      <protection locked="0"/>
    </xf>
    <xf numFmtId="0" fontId="22" fillId="0" borderId="0" xfId="16" applyFont="1" applyFill="1"/>
    <xf numFmtId="0" fontId="24" fillId="0" borderId="0" xfId="16" applyFont="1" applyFill="1" applyBorder="1" applyAlignment="1">
      <alignment horizontal="center"/>
    </xf>
    <xf numFmtId="0" fontId="24" fillId="0" borderId="0" xfId="16" applyFont="1" applyFill="1"/>
    <xf numFmtId="0" fontId="26" fillId="0" borderId="0" xfId="16" applyFont="1" applyFill="1" applyAlignment="1">
      <alignment vertical="center"/>
    </xf>
    <xf numFmtId="0" fontId="28" fillId="0" borderId="0" xfId="16" applyFont="1" applyFill="1"/>
    <xf numFmtId="0" fontId="26" fillId="0" borderId="0" xfId="16" applyFont="1" applyFill="1" applyAlignment="1">
      <alignment vertical="center" wrapText="1"/>
    </xf>
    <xf numFmtId="0" fontId="28" fillId="0" borderId="0" xfId="16" applyFont="1" applyFill="1" applyAlignment="1">
      <alignment vertical="center"/>
    </xf>
    <xf numFmtId="0" fontId="28" fillId="0" borderId="0" xfId="16" applyFont="1" applyFill="1" applyAlignment="1">
      <alignment horizontal="center"/>
    </xf>
    <xf numFmtId="0" fontId="28" fillId="0" borderId="0" xfId="16" applyFont="1" applyFill="1" applyAlignment="1">
      <alignment wrapText="1"/>
    </xf>
    <xf numFmtId="3" fontId="33" fillId="0" borderId="2" xfId="16" applyNumberFormat="1" applyFont="1" applyFill="1" applyBorder="1" applyAlignment="1">
      <alignment horizontal="center" vertical="center"/>
    </xf>
    <xf numFmtId="0" fontId="24" fillId="0" borderId="0" xfId="16" applyFont="1" applyFill="1" applyAlignment="1">
      <alignment vertical="center"/>
    </xf>
    <xf numFmtId="3" fontId="34" fillId="0" borderId="0" xfId="16" applyNumberFormat="1" applyFont="1" applyFill="1" applyAlignment="1">
      <alignment horizontal="center" vertical="center"/>
    </xf>
    <xf numFmtId="3" fontId="32" fillId="0" borderId="2" xfId="16" applyNumberFormat="1" applyFont="1" applyFill="1" applyBorder="1" applyAlignment="1">
      <alignment horizontal="center" vertical="center" wrapText="1"/>
    </xf>
    <xf numFmtId="3" fontId="31" fillId="0" borderId="2" xfId="16" applyNumberFormat="1" applyFont="1" applyFill="1" applyBorder="1" applyAlignment="1">
      <alignment horizontal="center" vertical="center"/>
    </xf>
    <xf numFmtId="3" fontId="28" fillId="0" borderId="0" xfId="16" applyNumberFormat="1" applyFont="1" applyFill="1"/>
    <xf numFmtId="165" fontId="28" fillId="0" borderId="0" xfId="16" applyNumberFormat="1" applyFont="1" applyFill="1"/>
    <xf numFmtId="0" fontId="40" fillId="0" borderId="0" xfId="6" applyFont="1"/>
    <xf numFmtId="0" fontId="41" fillId="0" borderId="0" xfId="14" applyFont="1" applyFill="1" applyBorder="1" applyAlignment="1">
      <alignment horizontal="left"/>
    </xf>
    <xf numFmtId="0" fontId="42" fillId="0" borderId="5" xfId="6" applyFont="1" applyBorder="1" applyAlignment="1">
      <alignment horizontal="center" vertical="center" wrapText="1"/>
    </xf>
    <xf numFmtId="0" fontId="28" fillId="0" borderId="0" xfId="6" applyFont="1"/>
    <xf numFmtId="0" fontId="28" fillId="0" borderId="6" xfId="6" applyFont="1" applyBorder="1" applyAlignment="1">
      <alignment horizontal="center" vertical="center" wrapText="1"/>
    </xf>
    <xf numFmtId="0" fontId="45" fillId="0" borderId="0" xfId="6" applyFont="1" applyBorder="1" applyAlignment="1">
      <alignment horizontal="left" vertical="top" wrapText="1"/>
    </xf>
    <xf numFmtId="0" fontId="40" fillId="0" borderId="0" xfId="6" applyFont="1" applyFill="1"/>
    <xf numFmtId="165" fontId="10" fillId="0" borderId="0" xfId="5" applyNumberFormat="1" applyFont="1" applyAlignment="1">
      <alignment wrapText="1"/>
    </xf>
    <xf numFmtId="0" fontId="45" fillId="0" borderId="0" xfId="6" applyFont="1"/>
    <xf numFmtId="0" fontId="45" fillId="0" borderId="0" xfId="6" applyFont="1" applyBorder="1"/>
    <xf numFmtId="0" fontId="44" fillId="0" borderId="0" xfId="6" applyFont="1"/>
    <xf numFmtId="0" fontId="40" fillId="0" borderId="0" xfId="6" applyFont="1" applyBorder="1"/>
    <xf numFmtId="165" fontId="3" fillId="0" borderId="0" xfId="5" applyNumberFormat="1" applyFont="1" applyAlignment="1">
      <alignment wrapText="1"/>
    </xf>
    <xf numFmtId="0" fontId="10" fillId="0" borderId="0" xfId="5" applyFont="1"/>
    <xf numFmtId="0" fontId="32" fillId="0" borderId="0" xfId="6" applyFont="1" applyFill="1" applyAlignment="1"/>
    <xf numFmtId="0" fontId="28" fillId="0" borderId="0" xfId="6" applyFont="1" applyFill="1" applyAlignment="1"/>
    <xf numFmtId="0" fontId="17" fillId="0" borderId="0" xfId="6" applyFill="1"/>
    <xf numFmtId="0" fontId="28" fillId="0" borderId="0" xfId="6" applyFont="1" applyFill="1" applyAlignment="1">
      <alignment horizontal="center" vertical="center" wrapText="1"/>
    </xf>
    <xf numFmtId="0" fontId="43" fillId="0" borderId="0" xfId="6" applyFont="1" applyFill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48" fillId="0" borderId="2" xfId="6" applyFont="1" applyFill="1" applyBorder="1" applyAlignment="1">
      <alignment horizontal="left" vertical="center" wrapText="1"/>
    </xf>
    <xf numFmtId="164" fontId="48" fillId="0" borderId="2" xfId="6" applyNumberFormat="1" applyFont="1" applyFill="1" applyBorder="1" applyAlignment="1">
      <alignment horizontal="center" vertical="center" wrapText="1"/>
    </xf>
    <xf numFmtId="164" fontId="48" fillId="0" borderId="2" xfId="5" applyNumberFormat="1" applyFont="1" applyFill="1" applyBorder="1" applyAlignment="1">
      <alignment horizontal="center" vertical="center" wrapText="1"/>
    </xf>
    <xf numFmtId="165" fontId="48" fillId="0" borderId="2" xfId="6" applyNumberFormat="1" applyFont="1" applyFill="1" applyBorder="1" applyAlignment="1">
      <alignment horizontal="center" vertical="center"/>
    </xf>
    <xf numFmtId="0" fontId="43" fillId="0" borderId="0" xfId="6" applyFont="1" applyFill="1" applyAlignment="1">
      <alignment vertical="center"/>
    </xf>
    <xf numFmtId="0" fontId="40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40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8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49" fontId="27" fillId="0" borderId="2" xfId="6" applyNumberFormat="1" applyFont="1" applyFill="1" applyBorder="1" applyAlignment="1">
      <alignment horizontal="center" vertical="center" wrapText="1"/>
    </xf>
    <xf numFmtId="164" fontId="35" fillId="0" borderId="7" xfId="6" applyNumberFormat="1" applyFont="1" applyFill="1" applyBorder="1" applyAlignment="1">
      <alignment horizontal="center" vertical="center"/>
    </xf>
    <xf numFmtId="164" fontId="35" fillId="0" borderId="8" xfId="6" applyNumberFormat="1" applyFont="1" applyBorder="1" applyAlignment="1">
      <alignment horizontal="center" vertical="center"/>
    </xf>
    <xf numFmtId="164" fontId="35" fillId="0" borderId="7" xfId="6" applyNumberFormat="1" applyFont="1" applyBorder="1" applyAlignment="1">
      <alignment horizontal="center" vertical="center"/>
    </xf>
    <xf numFmtId="164" fontId="35" fillId="0" borderId="9" xfId="6" applyNumberFormat="1" applyFont="1" applyBorder="1" applyAlignment="1">
      <alignment horizontal="center" vertical="center"/>
    </xf>
    <xf numFmtId="164" fontId="35" fillId="0" borderId="10" xfId="6" applyNumberFormat="1" applyFont="1" applyBorder="1" applyAlignment="1">
      <alignment horizontal="center" vertical="center"/>
    </xf>
    <xf numFmtId="164" fontId="36" fillId="0" borderId="11" xfId="6" applyNumberFormat="1" applyFont="1" applyFill="1" applyBorder="1" applyAlignment="1">
      <alignment horizontal="center" vertical="center"/>
    </xf>
    <xf numFmtId="164" fontId="36" fillId="0" borderId="12" xfId="6" applyNumberFormat="1" applyFont="1" applyBorder="1" applyAlignment="1">
      <alignment horizontal="center" vertical="center"/>
    </xf>
    <xf numFmtId="164" fontId="36" fillId="0" borderId="13" xfId="6" applyNumberFormat="1" applyFont="1" applyBorder="1" applyAlignment="1">
      <alignment horizontal="center" vertical="center"/>
    </xf>
    <xf numFmtId="164" fontId="36" fillId="0" borderId="3" xfId="6" applyNumberFormat="1" applyFont="1" applyBorder="1" applyAlignment="1">
      <alignment horizontal="center" vertical="center"/>
    </xf>
    <xf numFmtId="164" fontId="35" fillId="0" borderId="14" xfId="6" applyNumberFormat="1" applyFont="1" applyFill="1" applyBorder="1" applyAlignment="1">
      <alignment horizontal="center" vertical="center"/>
    </xf>
    <xf numFmtId="164" fontId="35" fillId="0" borderId="15" xfId="6" applyNumberFormat="1" applyFont="1" applyFill="1" applyBorder="1" applyAlignment="1">
      <alignment horizontal="center" vertical="center"/>
    </xf>
    <xf numFmtId="164" fontId="35" fillId="0" borderId="16" xfId="6" applyNumberFormat="1" applyFont="1" applyFill="1" applyBorder="1" applyAlignment="1">
      <alignment horizontal="center" vertical="center"/>
    </xf>
    <xf numFmtId="164" fontId="35" fillId="0" borderId="17" xfId="6" applyNumberFormat="1" applyFont="1" applyFill="1" applyBorder="1" applyAlignment="1">
      <alignment horizontal="center" vertical="center"/>
    </xf>
    <xf numFmtId="164" fontId="36" fillId="0" borderId="18" xfId="6" applyNumberFormat="1" applyFont="1" applyFill="1" applyBorder="1" applyAlignment="1">
      <alignment horizontal="center" vertical="center"/>
    </xf>
    <xf numFmtId="164" fontId="36" fillId="0" borderId="19" xfId="6" applyNumberFormat="1" applyFont="1" applyFill="1" applyBorder="1" applyAlignment="1">
      <alignment horizontal="center" vertical="center"/>
    </xf>
    <xf numFmtId="164" fontId="36" fillId="0" borderId="20" xfId="6" applyNumberFormat="1" applyFont="1" applyFill="1" applyBorder="1" applyAlignment="1">
      <alignment horizontal="center" vertical="center"/>
    </xf>
    <xf numFmtId="164" fontId="36" fillId="0" borderId="21" xfId="6" applyNumberFormat="1" applyFont="1" applyFill="1" applyBorder="1" applyAlignment="1">
      <alignment horizontal="center" vertical="center"/>
    </xf>
    <xf numFmtId="164" fontId="35" fillId="0" borderId="22" xfId="6" applyNumberFormat="1" applyFont="1" applyFill="1" applyBorder="1" applyAlignment="1">
      <alignment horizontal="center" vertical="center"/>
    </xf>
    <xf numFmtId="164" fontId="35" fillId="0" borderId="23" xfId="6" applyNumberFormat="1" applyFont="1" applyFill="1" applyBorder="1" applyAlignment="1">
      <alignment horizontal="center" vertical="center"/>
    </xf>
    <xf numFmtId="164" fontId="35" fillId="0" borderId="24" xfId="6" applyNumberFormat="1" applyFont="1" applyFill="1" applyBorder="1" applyAlignment="1">
      <alignment horizontal="center" vertical="center"/>
    </xf>
    <xf numFmtId="164" fontId="35" fillId="0" borderId="25" xfId="6" applyNumberFormat="1" applyFont="1" applyFill="1" applyBorder="1" applyAlignment="1">
      <alignment horizontal="center" vertical="center"/>
    </xf>
    <xf numFmtId="164" fontId="36" fillId="0" borderId="12" xfId="6" applyNumberFormat="1" applyFont="1" applyFill="1" applyBorder="1" applyAlignment="1">
      <alignment horizontal="center" vertical="center"/>
    </xf>
    <xf numFmtId="164" fontId="36" fillId="0" borderId="13" xfId="6" applyNumberFormat="1" applyFont="1" applyFill="1" applyBorder="1" applyAlignment="1">
      <alignment horizontal="center" vertical="center"/>
    </xf>
    <xf numFmtId="164" fontId="36" fillId="0" borderId="3" xfId="6" applyNumberFormat="1" applyFont="1" applyFill="1" applyBorder="1" applyAlignment="1">
      <alignment horizontal="center" vertical="center"/>
    </xf>
    <xf numFmtId="0" fontId="4" fillId="2" borderId="8" xfId="6" applyFont="1" applyFill="1" applyBorder="1" applyAlignment="1">
      <alignment horizontal="left" vertical="center" wrapText="1"/>
    </xf>
    <xf numFmtId="0" fontId="49" fillId="0" borderId="12" xfId="6" applyFont="1" applyBorder="1" applyAlignment="1">
      <alignment horizontal="left" vertical="center" wrapText="1"/>
    </xf>
    <xf numFmtId="0" fontId="4" fillId="0" borderId="15" xfId="6" applyFont="1" applyFill="1" applyBorder="1" applyAlignment="1">
      <alignment horizontal="left" vertical="center" wrapText="1"/>
    </xf>
    <xf numFmtId="0" fontId="49" fillId="0" borderId="19" xfId="6" applyFont="1" applyFill="1" applyBorder="1" applyAlignment="1">
      <alignment horizontal="left" vertical="center" wrapText="1"/>
    </xf>
    <xf numFmtId="0" fontId="4" fillId="0" borderId="23" xfId="6" applyFont="1" applyFill="1" applyBorder="1" applyAlignment="1">
      <alignment horizontal="left" vertical="center" wrapText="1"/>
    </xf>
    <xf numFmtId="0" fontId="49" fillId="0" borderId="12" xfId="6" applyFont="1" applyFill="1" applyBorder="1" applyAlignment="1">
      <alignment horizontal="left" vertical="center" wrapText="1"/>
    </xf>
    <xf numFmtId="49" fontId="48" fillId="0" borderId="26" xfId="6" applyNumberFormat="1" applyFont="1" applyFill="1" applyBorder="1" applyAlignment="1">
      <alignment horizontal="center" vertical="center" wrapText="1"/>
    </xf>
    <xf numFmtId="49" fontId="48" fillId="0" borderId="27" xfId="6" applyNumberFormat="1" applyFont="1" applyFill="1" applyBorder="1" applyAlignment="1">
      <alignment horizontal="center" vertical="center" wrapText="1"/>
    </xf>
    <xf numFmtId="49" fontId="48" fillId="0" borderId="28" xfId="6" applyNumberFormat="1" applyFont="1" applyFill="1" applyBorder="1" applyAlignment="1">
      <alignment horizontal="center" vertical="center" wrapText="1"/>
    </xf>
    <xf numFmtId="0" fontId="1" fillId="0" borderId="0" xfId="13" applyFont="1" applyAlignment="1">
      <alignment vertical="top"/>
    </xf>
    <xf numFmtId="0" fontId="49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8" fillId="0" borderId="0" xfId="13" applyFont="1" applyFill="1" applyAlignment="1">
      <alignment horizontal="center" vertical="top" wrapText="1"/>
    </xf>
    <xf numFmtId="0" fontId="49" fillId="0" borderId="0" xfId="13" applyFont="1" applyFill="1" applyAlignment="1">
      <alignment horizontal="right" vertical="center"/>
    </xf>
    <xf numFmtId="0" fontId="39" fillId="0" borderId="0" xfId="13" applyFont="1" applyFill="1" applyAlignment="1">
      <alignment horizontal="center" vertical="top" wrapText="1"/>
    </xf>
    <xf numFmtId="0" fontId="39" fillId="0" borderId="2" xfId="13" applyFont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10" fillId="0" borderId="0" xfId="13" applyFont="1" applyAlignment="1">
      <alignment horizontal="center" vertical="center"/>
    </xf>
    <xf numFmtId="0" fontId="10" fillId="0" borderId="2" xfId="13" applyFont="1" applyFill="1" applyBorder="1" applyAlignment="1">
      <alignment horizontal="center" vertical="center" wrapText="1"/>
    </xf>
    <xf numFmtId="0" fontId="10" fillId="0" borderId="2" xfId="13" applyFont="1" applyBorder="1" applyAlignment="1">
      <alignment horizontal="center" vertical="center" wrapText="1"/>
    </xf>
    <xf numFmtId="0" fontId="10" fillId="0" borderId="2" xfId="13" applyNumberFormat="1" applyFont="1" applyBorder="1" applyAlignment="1">
      <alignment horizontal="center" vertical="center" wrapText="1"/>
    </xf>
    <xf numFmtId="3" fontId="4" fillId="0" borderId="2" xfId="6" applyNumberFormat="1" applyFont="1" applyBorder="1" applyAlignment="1">
      <alignment horizontal="center" vertical="center"/>
    </xf>
    <xf numFmtId="0" fontId="20" fillId="0" borderId="0" xfId="13" applyFont="1" applyAlignment="1">
      <alignment horizontal="center" vertical="center"/>
    </xf>
    <xf numFmtId="0" fontId="20" fillId="0" borderId="2" xfId="10" applyNumberFormat="1" applyFont="1" applyFill="1" applyBorder="1" applyAlignment="1" applyProtection="1">
      <alignment horizontal="left" vertical="center"/>
      <protection locked="0"/>
    </xf>
    <xf numFmtId="3" fontId="20" fillId="0" borderId="2" xfId="6" applyNumberFormat="1" applyFont="1" applyBorder="1" applyAlignment="1">
      <alignment horizontal="center" vertical="center"/>
    </xf>
    <xf numFmtId="164" fontId="20" fillId="0" borderId="2" xfId="6" applyNumberFormat="1" applyFont="1" applyBorder="1" applyAlignment="1">
      <alignment horizontal="center" vertical="center"/>
    </xf>
    <xf numFmtId="165" fontId="20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20" fillId="4" borderId="0" xfId="13" applyNumberFormat="1" applyFont="1" applyFill="1" applyAlignment="1">
      <alignment horizontal="center" vertical="center"/>
    </xf>
    <xf numFmtId="3" fontId="20" fillId="0" borderId="2" xfId="6" applyNumberFormat="1" applyFont="1" applyFill="1" applyBorder="1" applyAlignment="1">
      <alignment horizontal="center" vertical="center"/>
    </xf>
    <xf numFmtId="0" fontId="1" fillId="0" borderId="0" xfId="13" applyFont="1"/>
    <xf numFmtId="0" fontId="30" fillId="0" borderId="0" xfId="16" applyFont="1" applyFill="1" applyAlignment="1">
      <alignment horizontal="center"/>
    </xf>
    <xf numFmtId="0" fontId="25" fillId="0" borderId="2" xfId="16" applyFont="1" applyFill="1" applyBorder="1" applyAlignment="1">
      <alignment horizontal="center" vertical="center" wrapText="1"/>
    </xf>
    <xf numFmtId="0" fontId="21" fillId="0" borderId="2" xfId="16" applyFont="1" applyFill="1" applyBorder="1" applyAlignment="1">
      <alignment horizontal="center" vertical="center" wrapText="1"/>
    </xf>
    <xf numFmtId="3" fontId="25" fillId="3" borderId="2" xfId="16" applyNumberFormat="1" applyFont="1" applyFill="1" applyBorder="1" applyAlignment="1">
      <alignment horizontal="center" vertical="center"/>
    </xf>
    <xf numFmtId="3" fontId="55" fillId="3" borderId="2" xfId="16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5" fillId="0" borderId="2" xfId="1" applyNumberFormat="1" applyFont="1" applyBorder="1" applyAlignment="1">
      <alignment horizontal="center" vertical="center" wrapText="1"/>
    </xf>
    <xf numFmtId="164" fontId="25" fillId="0" borderId="2" xfId="16" applyNumberFormat="1" applyFont="1" applyFill="1" applyBorder="1" applyAlignment="1">
      <alignment horizontal="center" vertical="center" wrapText="1"/>
    </xf>
    <xf numFmtId="0" fontId="32" fillId="0" borderId="2" xfId="16" applyFont="1" applyFill="1" applyBorder="1" applyAlignment="1">
      <alignment horizontal="left" vertical="center" wrapText="1"/>
    </xf>
    <xf numFmtId="164" fontId="31" fillId="0" borderId="2" xfId="16" applyNumberFormat="1" applyFont="1" applyFill="1" applyBorder="1" applyAlignment="1">
      <alignment horizontal="center" vertical="center" wrapText="1"/>
    </xf>
    <xf numFmtId="0" fontId="33" fillId="0" borderId="2" xfId="16" applyFont="1" applyFill="1" applyBorder="1" applyAlignment="1">
      <alignment horizontal="center" vertical="center" wrapText="1"/>
    </xf>
    <xf numFmtId="164" fontId="33" fillId="0" borderId="2" xfId="16" applyNumberFormat="1" applyFont="1" applyFill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3" fontId="15" fillId="0" borderId="2" xfId="15" applyNumberFormat="1" applyFont="1" applyFill="1" applyBorder="1" applyAlignment="1">
      <alignment horizontal="center" vertical="center"/>
    </xf>
    <xf numFmtId="3" fontId="56" fillId="3" borderId="2" xfId="16" applyNumberFormat="1" applyFont="1" applyFill="1" applyBorder="1" applyAlignment="1">
      <alignment horizontal="center" vertical="center"/>
    </xf>
    <xf numFmtId="164" fontId="32" fillId="0" borderId="2" xfId="16" applyNumberFormat="1" applyFont="1" applyFill="1" applyBorder="1" applyAlignment="1">
      <alignment horizontal="center" vertical="center" wrapText="1"/>
    </xf>
    <xf numFmtId="0" fontId="1" fillId="0" borderId="0" xfId="9" applyFont="1"/>
    <xf numFmtId="0" fontId="1" fillId="0" borderId="2" xfId="9" applyFont="1" applyFill="1" applyBorder="1" applyAlignment="1">
      <alignment horizontal="center" vertical="center"/>
    </xf>
    <xf numFmtId="0" fontId="53" fillId="0" borderId="2" xfId="9" applyFont="1" applyFill="1" applyBorder="1" applyAlignment="1">
      <alignment horizontal="center" vertical="center" wrapText="1"/>
    </xf>
    <xf numFmtId="0" fontId="4" fillId="0" borderId="25" xfId="9" applyFont="1" applyBorder="1" applyAlignment="1">
      <alignment vertical="center" wrapText="1"/>
    </xf>
    <xf numFmtId="165" fontId="4" fillId="0" borderId="25" xfId="9" applyNumberFormat="1" applyFont="1" applyFill="1" applyBorder="1" applyAlignment="1">
      <alignment horizontal="center" vertical="center"/>
    </xf>
    <xf numFmtId="0" fontId="20" fillId="0" borderId="3" xfId="9" applyFont="1" applyBorder="1" applyAlignment="1">
      <alignment vertical="center" wrapText="1"/>
    </xf>
    <xf numFmtId="165" fontId="20" fillId="0" borderId="3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165" fontId="4" fillId="0" borderId="2" xfId="9" applyNumberFormat="1" applyFont="1" applyFill="1" applyBorder="1" applyAlignment="1">
      <alignment horizontal="center" vertical="center"/>
    </xf>
    <xf numFmtId="164" fontId="1" fillId="0" borderId="0" xfId="9" applyNumberFormat="1" applyFont="1" applyAlignment="1">
      <alignment horizontal="center" vertical="center"/>
    </xf>
    <xf numFmtId="0" fontId="4" fillId="0" borderId="29" xfId="9" applyFont="1" applyBorder="1" applyAlignment="1">
      <alignment vertical="center" wrapText="1"/>
    </xf>
    <xf numFmtId="164" fontId="4" fillId="0" borderId="36" xfId="9" applyNumberFormat="1" applyFont="1" applyFill="1" applyBorder="1" applyAlignment="1">
      <alignment horizontal="center" vertical="center" wrapText="1"/>
    </xf>
    <xf numFmtId="0" fontId="1" fillId="0" borderId="0" xfId="9" applyFont="1" applyAlignment="1">
      <alignment horizontal="center" vertical="center"/>
    </xf>
    <xf numFmtId="0" fontId="1" fillId="0" borderId="0" xfId="9" applyFont="1" applyAlignment="1">
      <alignment horizontal="left" vertical="center"/>
    </xf>
    <xf numFmtId="0" fontId="4" fillId="0" borderId="25" xfId="9" applyFont="1" applyBorder="1" applyAlignment="1">
      <alignment horizontal="left" vertical="center" wrapText="1" indent="1"/>
    </xf>
    <xf numFmtId="0" fontId="4" fillId="0" borderId="17" xfId="9" applyFont="1" applyBorder="1" applyAlignment="1">
      <alignment horizontal="left" vertical="center" wrapText="1" indent="1"/>
    </xf>
    <xf numFmtId="0" fontId="4" fillId="0" borderId="3" xfId="9" applyFont="1" applyBorder="1" applyAlignment="1">
      <alignment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0" fontId="4" fillId="0" borderId="17" xfId="9" applyFont="1" applyBorder="1" applyAlignment="1">
      <alignment vertical="center" wrapText="1"/>
    </xf>
    <xf numFmtId="0" fontId="1" fillId="0" borderId="0" xfId="9" applyFont="1" applyFill="1"/>
    <xf numFmtId="0" fontId="4" fillId="3" borderId="3" xfId="9" applyFont="1" applyFill="1" applyBorder="1" applyAlignment="1">
      <alignment vertical="center" wrapText="1"/>
    </xf>
    <xf numFmtId="3" fontId="1" fillId="0" borderId="0" xfId="9" applyNumberFormat="1" applyFont="1"/>
    <xf numFmtId="0" fontId="20" fillId="0" borderId="46" xfId="9" applyFont="1" applyFill="1" applyBorder="1" applyAlignment="1">
      <alignment vertical="center" wrapText="1"/>
    </xf>
    <xf numFmtId="0" fontId="1" fillId="0" borderId="2" xfId="9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vertical="center" wrapText="1"/>
    </xf>
    <xf numFmtId="165" fontId="4" fillId="0" borderId="2" xfId="8" applyNumberFormat="1" applyFont="1" applyFill="1" applyBorder="1" applyAlignment="1">
      <alignment horizontal="center" vertical="center"/>
    </xf>
    <xf numFmtId="0" fontId="1" fillId="0" borderId="0" xfId="9" applyFont="1" applyBorder="1"/>
    <xf numFmtId="0" fontId="60" fillId="0" borderId="2" xfId="2" applyFont="1" applyFill="1" applyBorder="1" applyAlignment="1">
      <alignment vertical="center" wrapText="1"/>
    </xf>
    <xf numFmtId="3" fontId="4" fillId="0" borderId="2" xfId="8" applyNumberFormat="1" applyFont="1" applyFill="1" applyBorder="1" applyAlignment="1">
      <alignment horizontal="center" vertical="center" wrapText="1"/>
    </xf>
    <xf numFmtId="0" fontId="4" fillId="0" borderId="2" xfId="10" applyNumberFormat="1" applyFont="1" applyFill="1" applyBorder="1" applyAlignment="1" applyProtection="1">
      <alignment horizontal="left" vertical="center"/>
      <protection locked="0"/>
    </xf>
    <xf numFmtId="3" fontId="20" fillId="0" borderId="3" xfId="9" applyNumberFormat="1" applyFont="1" applyFill="1" applyBorder="1" applyAlignment="1">
      <alignment horizontal="center" vertical="center" wrapText="1"/>
    </xf>
    <xf numFmtId="3" fontId="4" fillId="0" borderId="36" xfId="9" applyNumberFormat="1" applyFont="1" applyFill="1" applyBorder="1" applyAlignment="1">
      <alignment horizontal="center" vertical="center" wrapText="1"/>
    </xf>
    <xf numFmtId="3" fontId="4" fillId="0" borderId="17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4" fillId="0" borderId="2" xfId="10" applyNumberFormat="1" applyFont="1" applyFill="1" applyBorder="1" applyAlignment="1" applyProtection="1">
      <alignment horizontal="center" vertical="center"/>
      <protection locked="0"/>
    </xf>
    <xf numFmtId="1" fontId="4" fillId="0" borderId="2" xfId="9" applyNumberFormat="1" applyFont="1" applyFill="1" applyBorder="1" applyAlignment="1">
      <alignment horizontal="center" vertical="center"/>
    </xf>
    <xf numFmtId="1" fontId="4" fillId="0" borderId="2" xfId="9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>
      <alignment horizontal="center" vertical="center"/>
    </xf>
    <xf numFmtId="3" fontId="4" fillId="0" borderId="2" xfId="9" applyNumberFormat="1" applyFont="1" applyFill="1" applyBorder="1" applyAlignment="1">
      <alignment horizontal="center" vertical="center"/>
    </xf>
    <xf numFmtId="3" fontId="4" fillId="0" borderId="17" xfId="9" applyNumberFormat="1" applyFont="1" applyFill="1" applyBorder="1" applyAlignment="1">
      <alignment horizontal="center" vertical="center"/>
    </xf>
    <xf numFmtId="3" fontId="4" fillId="0" borderId="21" xfId="9" applyNumberFormat="1" applyFont="1" applyFill="1" applyBorder="1" applyAlignment="1">
      <alignment horizontal="center" vertical="center"/>
    </xf>
    <xf numFmtId="3" fontId="4" fillId="0" borderId="3" xfId="9" applyNumberFormat="1" applyFont="1" applyFill="1" applyBorder="1" applyAlignment="1">
      <alignment horizontal="center" vertical="center"/>
    </xf>
    <xf numFmtId="3" fontId="4" fillId="3" borderId="3" xfId="9" applyNumberFormat="1" applyFont="1" applyFill="1" applyBorder="1" applyAlignment="1">
      <alignment horizontal="center" vertical="center"/>
    </xf>
    <xf numFmtId="3" fontId="20" fillId="0" borderId="3" xfId="9" applyNumberFormat="1" applyFont="1" applyFill="1" applyBorder="1" applyAlignment="1">
      <alignment horizontal="center" vertical="center"/>
    </xf>
    <xf numFmtId="1" fontId="4" fillId="0" borderId="3" xfId="9" applyNumberFormat="1" applyFont="1" applyFill="1" applyBorder="1" applyAlignment="1">
      <alignment horizontal="center" vertical="center"/>
    </xf>
    <xf numFmtId="1" fontId="1" fillId="0" borderId="2" xfId="10" applyNumberFormat="1" applyFont="1" applyFill="1" applyBorder="1" applyAlignment="1" applyProtection="1">
      <alignment horizontal="center"/>
      <protection locked="0"/>
    </xf>
    <xf numFmtId="1" fontId="1" fillId="0" borderId="2" xfId="10" applyNumberFormat="1" applyFont="1" applyFill="1" applyBorder="1" applyAlignment="1" applyProtection="1">
      <alignment horizontal="center" vertical="center"/>
      <protection locked="0"/>
    </xf>
    <xf numFmtId="0" fontId="28" fillId="0" borderId="0" xfId="16" applyFont="1" applyFill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0" fontId="50" fillId="0" borderId="0" xfId="6" applyFont="1" applyAlignment="1">
      <alignment horizontal="center" vertical="center" wrapText="1"/>
    </xf>
    <xf numFmtId="0" fontId="41" fillId="0" borderId="30" xfId="14" applyFont="1" applyFill="1" applyBorder="1" applyAlignment="1">
      <alignment horizontal="left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6" applyFont="1" applyBorder="1" applyAlignment="1">
      <alignment horizontal="center" vertical="center"/>
    </xf>
    <xf numFmtId="0" fontId="22" fillId="0" borderId="34" xfId="6" applyFont="1" applyBorder="1" applyAlignment="1">
      <alignment horizontal="center" vertical="center"/>
    </xf>
    <xf numFmtId="0" fontId="22" fillId="0" borderId="35" xfId="6" applyFont="1" applyBorder="1" applyAlignment="1">
      <alignment horizontal="center" vertical="center"/>
    </xf>
    <xf numFmtId="0" fontId="33" fillId="0" borderId="0" xfId="6" applyFont="1" applyFill="1" applyBorder="1" applyAlignment="1">
      <alignment horizontal="center" vertical="center" wrapText="1"/>
    </xf>
    <xf numFmtId="0" fontId="37" fillId="0" borderId="0" xfId="6" applyFont="1" applyFill="1" applyBorder="1" applyAlignment="1">
      <alignment horizontal="center" vertical="center" wrapText="1"/>
    </xf>
    <xf numFmtId="0" fontId="42" fillId="0" borderId="0" xfId="6" applyFont="1" applyFill="1" applyBorder="1" applyAlignment="1">
      <alignment horizontal="right"/>
    </xf>
    <xf numFmtId="0" fontId="47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27" fillId="0" borderId="2" xfId="6" applyFont="1" applyFill="1" applyBorder="1" applyAlignment="1">
      <alignment horizontal="center" vertical="center" wrapText="1"/>
    </xf>
    <xf numFmtId="0" fontId="38" fillId="0" borderId="0" xfId="13" applyFont="1" applyFill="1" applyAlignment="1">
      <alignment horizontal="center" vertical="top" wrapText="1"/>
    </xf>
    <xf numFmtId="0" fontId="38" fillId="0" borderId="2" xfId="13" applyFont="1" applyFill="1" applyBorder="1" applyAlignment="1">
      <alignment horizontal="center" vertical="top" wrapText="1"/>
    </xf>
    <xf numFmtId="49" fontId="39" fillId="0" borderId="2" xfId="13" applyNumberFormat="1" applyFont="1" applyBorder="1" applyAlignment="1">
      <alignment horizontal="center" vertical="center" wrapText="1"/>
    </xf>
    <xf numFmtId="0" fontId="39" fillId="0" borderId="2" xfId="13" applyFont="1" applyBorder="1" applyAlignment="1">
      <alignment horizontal="center" vertical="center" wrapText="1"/>
    </xf>
    <xf numFmtId="0" fontId="21" fillId="0" borderId="0" xfId="16" applyFont="1" applyFill="1" applyAlignment="1">
      <alignment horizontal="center" wrapText="1"/>
    </xf>
    <xf numFmtId="0" fontId="23" fillId="0" borderId="0" xfId="16" applyFont="1" applyFill="1" applyAlignment="1">
      <alignment horizontal="center"/>
    </xf>
    <xf numFmtId="0" fontId="24" fillId="0" borderId="36" xfId="16" applyFont="1" applyFill="1" applyBorder="1" applyAlignment="1">
      <alignment horizontal="center"/>
    </xf>
    <xf numFmtId="0" fontId="24" fillId="0" borderId="3" xfId="16" applyFont="1" applyFill="1" applyBorder="1" applyAlignment="1">
      <alignment horizontal="center"/>
    </xf>
    <xf numFmtId="14" fontId="25" fillId="0" borderId="2" xfId="1" applyNumberFormat="1" applyFont="1" applyBorder="1" applyAlignment="1">
      <alignment horizontal="center" vertical="center" wrapText="1"/>
    </xf>
    <xf numFmtId="0" fontId="29" fillId="0" borderId="0" xfId="16" applyFont="1" applyFill="1" applyAlignment="1">
      <alignment horizontal="center" wrapText="1"/>
    </xf>
    <xf numFmtId="0" fontId="23" fillId="0" borderId="0" xfId="16" applyFont="1" applyFill="1" applyAlignment="1">
      <alignment horizontal="center" wrapText="1"/>
    </xf>
    <xf numFmtId="0" fontId="24" fillId="0" borderId="2" xfId="16" applyFont="1" applyFill="1" applyBorder="1" applyAlignment="1">
      <alignment horizontal="center"/>
    </xf>
    <xf numFmtId="0" fontId="21" fillId="0" borderId="2" xfId="16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/>
    </xf>
    <xf numFmtId="0" fontId="4" fillId="0" borderId="37" xfId="9" applyFont="1" applyFill="1" applyBorder="1" applyAlignment="1">
      <alignment horizontal="center" vertical="center"/>
    </xf>
    <xf numFmtId="0" fontId="7" fillId="0" borderId="38" xfId="9" applyFont="1" applyFill="1" applyBorder="1" applyAlignment="1">
      <alignment horizontal="left" vertical="center" wrapText="1"/>
    </xf>
    <xf numFmtId="0" fontId="57" fillId="0" borderId="0" xfId="9" applyFont="1" applyAlignment="1">
      <alignment horizontal="center" vertical="center"/>
    </xf>
    <xf numFmtId="0" fontId="59" fillId="0" borderId="40" xfId="9" applyFont="1" applyFill="1" applyBorder="1" applyAlignment="1">
      <alignment horizontal="center" vertical="center" wrapText="1"/>
    </xf>
    <xf numFmtId="0" fontId="59" fillId="0" borderId="38" xfId="9" applyFont="1" applyFill="1" applyBorder="1" applyAlignment="1">
      <alignment horizontal="center" vertical="center" wrapText="1"/>
    </xf>
    <xf numFmtId="0" fontId="59" fillId="0" borderId="41" xfId="9" applyFont="1" applyFill="1" applyBorder="1" applyAlignment="1">
      <alignment horizontal="center" vertical="center" wrapText="1"/>
    </xf>
    <xf numFmtId="0" fontId="59" fillId="0" borderId="4" xfId="9" applyFont="1" applyFill="1" applyBorder="1" applyAlignment="1">
      <alignment horizontal="center" vertical="center" wrapText="1"/>
    </xf>
    <xf numFmtId="0" fontId="59" fillId="0" borderId="1" xfId="9" applyFont="1" applyFill="1" applyBorder="1" applyAlignment="1">
      <alignment horizontal="center" vertical="center" wrapText="1"/>
    </xf>
    <xf numFmtId="0" fontId="59" fillId="0" borderId="37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" fillId="0" borderId="29" xfId="9" applyFont="1" applyFill="1" applyBorder="1" applyAlignment="1">
      <alignment horizontal="center" vertical="center"/>
    </xf>
    <xf numFmtId="0" fontId="1" fillId="0" borderId="39" xfId="9" applyFont="1" applyFill="1" applyBorder="1" applyAlignment="1">
      <alignment horizontal="center" vertical="center"/>
    </xf>
    <xf numFmtId="0" fontId="61" fillId="0" borderId="0" xfId="9" applyFont="1" applyFill="1" applyBorder="1" applyAlignment="1">
      <alignment horizontal="center" vertical="top" wrapText="1"/>
    </xf>
    <xf numFmtId="0" fontId="58" fillId="0" borderId="0" xfId="9" applyFont="1" applyAlignment="1">
      <alignment horizontal="center"/>
    </xf>
    <xf numFmtId="0" fontId="4" fillId="0" borderId="2" xfId="9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center" vertical="center"/>
    </xf>
    <xf numFmtId="1" fontId="10" fillId="0" borderId="40" xfId="10" applyNumberFormat="1" applyFont="1" applyFill="1" applyBorder="1" applyAlignment="1" applyProtection="1">
      <alignment horizontal="center" vertical="center" wrapText="1"/>
    </xf>
    <xf numFmtId="1" fontId="10" fillId="0" borderId="38" xfId="10" applyNumberFormat="1" applyFont="1" applyFill="1" applyBorder="1" applyAlignment="1" applyProtection="1">
      <alignment horizontal="center" vertical="center" wrapText="1"/>
    </xf>
    <xf numFmtId="1" fontId="10" fillId="0" borderId="41" xfId="10" applyNumberFormat="1" applyFont="1" applyFill="1" applyBorder="1" applyAlignment="1" applyProtection="1">
      <alignment horizontal="center" vertical="center" wrapText="1"/>
    </xf>
    <xf numFmtId="1" fontId="10" fillId="0" borderId="42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43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37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2" fillId="0" borderId="36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29" xfId="10" applyNumberFormat="1" applyFont="1" applyFill="1" applyBorder="1" applyAlignment="1" applyProtection="1">
      <alignment horizontal="center" vertical="center" wrapText="1"/>
    </xf>
    <xf numFmtId="1" fontId="13" fillId="0" borderId="39" xfId="10" applyNumberFormat="1" applyFont="1" applyFill="1" applyBorder="1" applyAlignment="1" applyProtection="1">
      <alignment horizontal="center" vertical="center" wrapText="1"/>
    </xf>
    <xf numFmtId="1" fontId="1" fillId="0" borderId="36" xfId="10" applyNumberFormat="1" applyFont="1" applyFill="1" applyBorder="1" applyAlignment="1" applyProtection="1">
      <alignment horizontal="center"/>
    </xf>
    <xf numFmtId="1" fontId="1" fillId="0" borderId="45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36" xfId="10" applyNumberFormat="1" applyFont="1" applyFill="1" applyBorder="1" applyAlignment="1" applyProtection="1">
      <alignment horizontal="center" vertical="center" wrapText="1"/>
    </xf>
    <xf numFmtId="1" fontId="11" fillId="0" borderId="40" xfId="10" applyNumberFormat="1" applyFont="1" applyFill="1" applyBorder="1" applyAlignment="1" applyProtection="1">
      <alignment horizontal="center" vertical="center" wrapText="1"/>
    </xf>
    <xf numFmtId="1" fontId="11" fillId="0" borderId="38" xfId="10" applyNumberFormat="1" applyFont="1" applyFill="1" applyBorder="1" applyAlignment="1" applyProtection="1">
      <alignment horizontal="center" vertical="center" wrapText="1"/>
    </xf>
    <xf numFmtId="1" fontId="11" fillId="0" borderId="41" xfId="10" applyNumberFormat="1" applyFont="1" applyFill="1" applyBorder="1" applyAlignment="1" applyProtection="1">
      <alignment horizontal="center" vertical="center" wrapText="1"/>
    </xf>
    <xf numFmtId="1" fontId="11" fillId="0" borderId="42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43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37" xfId="10" applyNumberFormat="1" applyFont="1" applyFill="1" applyBorder="1" applyAlignment="1" applyProtection="1">
      <alignment horizontal="center" vertical="center" wrapText="1"/>
    </xf>
    <xf numFmtId="1" fontId="10" fillId="0" borderId="39" xfId="10" applyNumberFormat="1" applyFont="1" applyFill="1" applyBorder="1" applyAlignment="1" applyProtection="1">
      <alignment horizontal="center" vertical="center" wrapText="1"/>
    </xf>
    <xf numFmtId="1" fontId="10" fillId="0" borderId="29" xfId="10" applyNumberFormat="1" applyFont="1" applyFill="1" applyBorder="1" applyAlignment="1" applyProtection="1">
      <alignment horizontal="center" vertical="center" wrapText="1"/>
    </xf>
    <xf numFmtId="1" fontId="10" fillId="0" borderId="44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10" applyNumberFormat="1" applyFont="1" applyFill="1" applyAlignment="1" applyProtection="1">
      <alignment horizontal="center"/>
      <protection locked="0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53" fillId="0" borderId="2" xfId="10" applyNumberFormat="1" applyFont="1" applyFill="1" applyBorder="1" applyAlignment="1" applyProtection="1">
      <alignment horizontal="center" vertical="center" wrapText="1"/>
    </xf>
    <xf numFmtId="165" fontId="1" fillId="0" borderId="0" xfId="13" applyNumberFormat="1" applyFont="1"/>
    <xf numFmtId="3" fontId="20" fillId="0" borderId="0" xfId="13" applyNumberFormat="1" applyFont="1" applyAlignment="1">
      <alignment horizontal="center" vertical="center"/>
    </xf>
    <xf numFmtId="1" fontId="9" fillId="3" borderId="0" xfId="10" applyNumberFormat="1" applyFont="1" applyFill="1" applyProtection="1">
      <protection locked="0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0" applyNumberFormat="1" applyFont="1" applyFill="1" applyBorder="1" applyAlignment="1" applyProtection="1">
      <alignment horizontal="center" vertical="center"/>
      <protection locked="0"/>
    </xf>
    <xf numFmtId="164" fontId="14" fillId="3" borderId="2" xfId="10" applyNumberFormat="1" applyFont="1" applyFill="1" applyBorder="1" applyAlignment="1" applyProtection="1">
      <alignment horizontal="center" vertical="center"/>
      <protection locked="0"/>
    </xf>
    <xf numFmtId="3" fontId="14" fillId="3" borderId="2" xfId="10" applyNumberFormat="1" applyFont="1" applyFill="1" applyBorder="1" applyAlignment="1" applyProtection="1">
      <alignment horizontal="center" vertical="center"/>
      <protection locked="0"/>
    </xf>
    <xf numFmtId="1" fontId="3" fillId="3" borderId="2" xfId="10" applyNumberFormat="1" applyFont="1" applyFill="1" applyBorder="1" applyProtection="1">
      <protection locked="0"/>
    </xf>
    <xf numFmtId="1" fontId="4" fillId="3" borderId="2" xfId="8" applyNumberFormat="1" applyFont="1" applyFill="1" applyBorder="1" applyAlignment="1">
      <alignment horizontal="center" vertical="center"/>
    </xf>
    <xf numFmtId="165" fontId="4" fillId="3" borderId="2" xfId="9" applyNumberFormat="1" applyFont="1" applyFill="1" applyBorder="1" applyAlignment="1">
      <alignment horizontal="center" vertical="center"/>
    </xf>
    <xf numFmtId="3" fontId="4" fillId="3" borderId="2" xfId="8" applyNumberFormat="1" applyFont="1" applyFill="1" applyBorder="1" applyAlignment="1">
      <alignment horizontal="center" vertical="center" wrapText="1"/>
    </xf>
    <xf numFmtId="1" fontId="20" fillId="0" borderId="3" xfId="9" applyNumberFormat="1" applyFont="1" applyFill="1" applyBorder="1" applyAlignment="1">
      <alignment horizontal="center" vertical="center"/>
    </xf>
    <xf numFmtId="1" fontId="4" fillId="0" borderId="25" xfId="9" applyNumberFormat="1" applyFont="1" applyFill="1" applyBorder="1" applyAlignment="1">
      <alignment horizontal="center" vertical="center"/>
    </xf>
    <xf numFmtId="3" fontId="4" fillId="3" borderId="36" xfId="9" applyNumberFormat="1" applyFont="1" applyFill="1" applyBorder="1" applyAlignment="1">
      <alignment horizontal="center" vertical="center"/>
    </xf>
    <xf numFmtId="165" fontId="4" fillId="3" borderId="25" xfId="9" applyNumberFormat="1" applyFont="1" applyFill="1" applyBorder="1" applyAlignment="1">
      <alignment horizontal="center" vertical="center"/>
    </xf>
    <xf numFmtId="3" fontId="4" fillId="3" borderId="25" xfId="9" applyNumberFormat="1" applyFont="1" applyFill="1" applyBorder="1" applyAlignment="1">
      <alignment horizontal="center" vertical="center" wrapText="1"/>
    </xf>
    <xf numFmtId="165" fontId="4" fillId="3" borderId="17" xfId="9" applyNumberFormat="1" applyFont="1" applyFill="1" applyBorder="1" applyAlignment="1">
      <alignment horizontal="center" vertical="center"/>
    </xf>
    <xf numFmtId="0" fontId="4" fillId="3" borderId="39" xfId="9" applyFont="1" applyFill="1" applyBorder="1" applyAlignment="1">
      <alignment horizontal="center" vertical="center"/>
    </xf>
    <xf numFmtId="0" fontId="4" fillId="3" borderId="29" xfId="9" applyFont="1" applyFill="1" applyBorder="1" applyAlignment="1">
      <alignment horizontal="center" vertical="center"/>
    </xf>
  </cellXfs>
  <cellStyles count="56"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7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Кількість безробітних - 04.04" xfId="15"/>
    <cellStyle name="Обычный_Форма7Н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tabSelected="1" view="pageBreakPreview" zoomScale="82" zoomScaleNormal="100" zoomScaleSheetLayoutView="82" workbookViewId="0">
      <selection activeCell="G19" sqref="G19"/>
    </sheetView>
  </sheetViews>
  <sheetFormatPr defaultColWidth="10.28515625" defaultRowHeight="15" x14ac:dyDescent="0.25"/>
  <cols>
    <col min="1" max="1" width="33.42578125" style="46" customWidth="1"/>
    <col min="2" max="2" width="10.7109375" style="52" customWidth="1"/>
    <col min="3" max="3" width="11.42578125" style="52" customWidth="1"/>
    <col min="4" max="4" width="10.42578125" style="46" customWidth="1"/>
    <col min="5" max="5" width="11.28515625" style="46" customWidth="1"/>
    <col min="6" max="6" width="12.7109375" style="46" customWidth="1"/>
    <col min="7" max="7" width="12" style="46" customWidth="1"/>
    <col min="8" max="8" width="8.5703125" style="46" customWidth="1"/>
    <col min="9" max="11" width="9.140625" style="46" customWidth="1"/>
    <col min="12" max="245" width="7.85546875" style="46" customWidth="1"/>
    <col min="246" max="246" width="39.28515625" style="46" customWidth="1"/>
    <col min="247" max="16384" width="10.28515625" style="46"/>
  </cols>
  <sheetData>
    <row r="1" spans="1:11" ht="49.5" customHeight="1" x14ac:dyDescent="0.25">
      <c r="A1" s="203" t="s">
        <v>122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38.25" customHeight="1" thickBot="1" x14ac:dyDescent="0.3">
      <c r="A2" s="204" t="s">
        <v>73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49" customFormat="1" ht="39" customHeight="1" thickTop="1" x14ac:dyDescent="0.2">
      <c r="A3" s="48"/>
      <c r="B3" s="205" t="s">
        <v>75</v>
      </c>
      <c r="C3" s="206"/>
      <c r="D3" s="207" t="s">
        <v>76</v>
      </c>
      <c r="E3" s="208"/>
      <c r="F3" s="207" t="s">
        <v>77</v>
      </c>
      <c r="G3" s="208"/>
      <c r="H3" s="207" t="s">
        <v>78</v>
      </c>
      <c r="I3" s="208"/>
      <c r="J3" s="207" t="s">
        <v>79</v>
      </c>
      <c r="K3" s="209"/>
    </row>
    <row r="4" spans="1:11" s="49" customFormat="1" ht="40.5" customHeight="1" thickBot="1" x14ac:dyDescent="0.25">
      <c r="A4" s="50"/>
      <c r="B4" s="108" t="s">
        <v>3</v>
      </c>
      <c r="C4" s="109" t="s">
        <v>120</v>
      </c>
      <c r="D4" s="108" t="s">
        <v>3</v>
      </c>
      <c r="E4" s="109" t="s">
        <v>120</v>
      </c>
      <c r="F4" s="108" t="s">
        <v>3</v>
      </c>
      <c r="G4" s="109" t="s">
        <v>120</v>
      </c>
      <c r="H4" s="108" t="s">
        <v>3</v>
      </c>
      <c r="I4" s="109" t="s">
        <v>120</v>
      </c>
      <c r="J4" s="108" t="s">
        <v>3</v>
      </c>
      <c r="K4" s="110" t="s">
        <v>120</v>
      </c>
    </row>
    <row r="5" spans="1:11" s="49" customFormat="1" ht="63" customHeight="1" thickTop="1" x14ac:dyDescent="0.2">
      <c r="A5" s="102" t="s">
        <v>91</v>
      </c>
      <c r="B5" s="78">
        <v>17672.7</v>
      </c>
      <c r="C5" s="79">
        <v>17747.7</v>
      </c>
      <c r="D5" s="80">
        <v>12162.8</v>
      </c>
      <c r="E5" s="79">
        <v>12267</v>
      </c>
      <c r="F5" s="80">
        <v>5509.9</v>
      </c>
      <c r="G5" s="79">
        <v>5480.7</v>
      </c>
      <c r="H5" s="81">
        <v>8340.7000000000007</v>
      </c>
      <c r="I5" s="79">
        <v>8486.1</v>
      </c>
      <c r="J5" s="81">
        <v>9332</v>
      </c>
      <c r="K5" s="82">
        <v>9261.6</v>
      </c>
    </row>
    <row r="6" spans="1:11" s="49" customFormat="1" ht="48.75" customHeight="1" x14ac:dyDescent="0.2">
      <c r="A6" s="103" t="s">
        <v>90</v>
      </c>
      <c r="B6" s="83">
        <v>61.4</v>
      </c>
      <c r="C6" s="84">
        <v>61.9</v>
      </c>
      <c r="D6" s="83">
        <v>62.3</v>
      </c>
      <c r="E6" s="84">
        <v>63.2</v>
      </c>
      <c r="F6" s="83">
        <v>59.4</v>
      </c>
      <c r="G6" s="84">
        <v>59.3</v>
      </c>
      <c r="H6" s="85">
        <v>55.1</v>
      </c>
      <c r="I6" s="84">
        <v>56.4</v>
      </c>
      <c r="J6" s="85">
        <v>68.3</v>
      </c>
      <c r="K6" s="86">
        <v>68.099999999999994</v>
      </c>
    </row>
    <row r="7" spans="1:11" s="49" customFormat="1" ht="57" customHeight="1" x14ac:dyDescent="0.2">
      <c r="A7" s="104" t="s">
        <v>92</v>
      </c>
      <c r="B7" s="87">
        <v>15885.8</v>
      </c>
      <c r="C7" s="88">
        <v>16034.9</v>
      </c>
      <c r="D7" s="87">
        <v>11009.3</v>
      </c>
      <c r="E7" s="88">
        <v>11150.8</v>
      </c>
      <c r="F7" s="87">
        <v>4876.5</v>
      </c>
      <c r="G7" s="88">
        <v>4884.1000000000004</v>
      </c>
      <c r="H7" s="89">
        <v>7627.7</v>
      </c>
      <c r="I7" s="88">
        <v>7711.7</v>
      </c>
      <c r="J7" s="89">
        <v>8258.1</v>
      </c>
      <c r="K7" s="90">
        <v>8323.2000000000007</v>
      </c>
    </row>
    <row r="8" spans="1:11" s="49" customFormat="1" ht="54.75" customHeight="1" x14ac:dyDescent="0.2">
      <c r="A8" s="105" t="s">
        <v>89</v>
      </c>
      <c r="B8" s="91">
        <v>55.2</v>
      </c>
      <c r="C8" s="92">
        <v>55.9</v>
      </c>
      <c r="D8" s="91">
        <v>56.4</v>
      </c>
      <c r="E8" s="92">
        <v>57.4</v>
      </c>
      <c r="F8" s="91">
        <v>52.6</v>
      </c>
      <c r="G8" s="92">
        <v>52.8</v>
      </c>
      <c r="H8" s="93">
        <v>50.4</v>
      </c>
      <c r="I8" s="92">
        <v>51.2</v>
      </c>
      <c r="J8" s="93">
        <v>60.4</v>
      </c>
      <c r="K8" s="94">
        <v>61.2</v>
      </c>
    </row>
    <row r="9" spans="1:11" s="49" customFormat="1" ht="70.5" customHeight="1" x14ac:dyDescent="0.2">
      <c r="A9" s="106" t="s">
        <v>99</v>
      </c>
      <c r="B9" s="95">
        <v>1786.9</v>
      </c>
      <c r="C9" s="96">
        <v>1712.8</v>
      </c>
      <c r="D9" s="95">
        <v>1153.5</v>
      </c>
      <c r="E9" s="96">
        <v>1116.2</v>
      </c>
      <c r="F9" s="95">
        <v>633.4</v>
      </c>
      <c r="G9" s="96">
        <v>596.6</v>
      </c>
      <c r="H9" s="97">
        <v>713</v>
      </c>
      <c r="I9" s="96">
        <v>774.4</v>
      </c>
      <c r="J9" s="97">
        <v>1073.9000000000001</v>
      </c>
      <c r="K9" s="98">
        <v>938.4</v>
      </c>
    </row>
    <row r="10" spans="1:11" s="49" customFormat="1" ht="60.75" customHeight="1" x14ac:dyDescent="0.2">
      <c r="A10" s="107" t="s">
        <v>93</v>
      </c>
      <c r="B10" s="83">
        <v>10.1</v>
      </c>
      <c r="C10" s="99">
        <v>9.6999999999999993</v>
      </c>
      <c r="D10" s="83">
        <v>9.5</v>
      </c>
      <c r="E10" s="99">
        <v>9.1</v>
      </c>
      <c r="F10" s="83">
        <v>11.5</v>
      </c>
      <c r="G10" s="99">
        <v>10.9</v>
      </c>
      <c r="H10" s="100">
        <v>8.5</v>
      </c>
      <c r="I10" s="99">
        <v>9.1</v>
      </c>
      <c r="J10" s="100">
        <v>11.5</v>
      </c>
      <c r="K10" s="101">
        <v>10.1</v>
      </c>
    </row>
    <row r="11" spans="1:11" s="54" customFormat="1" ht="15.75" x14ac:dyDescent="0.25">
      <c r="A11" s="51"/>
      <c r="B11" s="51"/>
      <c r="C11" s="52"/>
      <c r="D11" s="51"/>
      <c r="E11" s="51"/>
      <c r="F11" s="53"/>
      <c r="G11" s="51"/>
      <c r="H11" s="51"/>
      <c r="I11" s="51"/>
      <c r="J11" s="51"/>
      <c r="K11" s="51"/>
    </row>
    <row r="12" spans="1:11" s="56" customFormat="1" ht="12" customHeight="1" x14ac:dyDescent="0.25">
      <c r="A12" s="55"/>
      <c r="B12" s="55"/>
      <c r="C12" s="52"/>
      <c r="D12" s="55"/>
      <c r="E12" s="55"/>
      <c r="F12" s="53"/>
      <c r="G12" s="55"/>
      <c r="H12" s="55"/>
      <c r="I12" s="55"/>
      <c r="J12" s="55"/>
      <c r="K12" s="55"/>
    </row>
    <row r="13" spans="1:11" ht="15.75" x14ac:dyDescent="0.25">
      <c r="A13" s="57"/>
      <c r="F13" s="53"/>
    </row>
    <row r="14" spans="1:11" ht="15.75" x14ac:dyDescent="0.25">
      <c r="A14" s="57"/>
      <c r="F14" s="53"/>
    </row>
    <row r="15" spans="1:11" ht="15.75" x14ac:dyDescent="0.25">
      <c r="A15" s="57"/>
      <c r="F15" s="53"/>
    </row>
    <row r="16" spans="1:11" ht="15.75" x14ac:dyDescent="0.25">
      <c r="A16" s="57"/>
      <c r="F16" s="58"/>
    </row>
    <row r="17" spans="1:6" ht="15.75" x14ac:dyDescent="0.25">
      <c r="A17" s="57"/>
      <c r="F17" s="59"/>
    </row>
    <row r="18" spans="1:6" ht="15.75" x14ac:dyDescent="0.25">
      <c r="A18" s="57"/>
      <c r="F18" s="53"/>
    </row>
    <row r="19" spans="1:6" ht="15.75" x14ac:dyDescent="0.25">
      <c r="A19" s="57"/>
      <c r="F19" s="53"/>
    </row>
    <row r="20" spans="1:6" ht="15.75" x14ac:dyDescent="0.25">
      <c r="A20" s="57"/>
      <c r="F20" s="53"/>
    </row>
    <row r="21" spans="1:6" ht="15.75" x14ac:dyDescent="0.25">
      <c r="A21" s="57"/>
      <c r="F21" s="53"/>
    </row>
    <row r="22" spans="1:6" x14ac:dyDescent="0.25">
      <c r="A22" s="57"/>
    </row>
  </sheetData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8"/>
  <sheetViews>
    <sheetView view="pageBreakPreview" zoomScale="85" zoomScaleNormal="75" zoomScaleSheetLayoutView="85" workbookViewId="0">
      <pane xSplit="1" ySplit="8" topLeftCell="B15" activePane="bottomRight" state="frozen"/>
      <selection activeCell="P5" sqref="P5"/>
      <selection pane="topRight" activeCell="P5" sqref="P5"/>
      <selection pane="bottomLeft" activeCell="P5" sqref="P5"/>
      <selection pane="bottomRight" activeCell="C22" sqref="C22"/>
    </sheetView>
  </sheetViews>
  <sheetFormatPr defaultColWidth="8.28515625" defaultRowHeight="12.75" x14ac:dyDescent="0.2"/>
  <cols>
    <col min="1" max="1" width="20.85546875" style="61" customWidth="1"/>
    <col min="2" max="2" width="16.42578125" style="61" customWidth="1"/>
    <col min="3" max="3" width="14.42578125" style="61" customWidth="1"/>
    <col min="4" max="4" width="14" style="61" customWidth="1"/>
    <col min="5" max="5" width="13.28515625" style="61" customWidth="1"/>
    <col min="6" max="6" width="12.7109375" style="61" customWidth="1"/>
    <col min="7" max="7" width="12" style="61" customWidth="1"/>
    <col min="8" max="8" width="12.5703125" style="61" customWidth="1"/>
    <col min="9" max="9" width="13.7109375" style="61" customWidth="1"/>
    <col min="10" max="10" width="9.140625" style="62" customWidth="1"/>
    <col min="11" max="252" width="9.140625" style="61" customWidth="1"/>
    <col min="253" max="253" width="18.5703125" style="61" customWidth="1"/>
    <col min="254" max="254" width="11.5703125" style="61" customWidth="1"/>
    <col min="255" max="255" width="11" style="61" customWidth="1"/>
    <col min="256" max="16384" width="8.28515625" style="61"/>
  </cols>
  <sheetData>
    <row r="1" spans="1:9" s="60" customFormat="1" ht="18" customHeight="1" x14ac:dyDescent="0.3">
      <c r="A1" s="210" t="s">
        <v>80</v>
      </c>
      <c r="B1" s="210"/>
      <c r="C1" s="210"/>
      <c r="D1" s="210"/>
      <c r="E1" s="210"/>
      <c r="F1" s="210"/>
      <c r="G1" s="210"/>
      <c r="H1" s="210"/>
      <c r="I1" s="210"/>
    </row>
    <row r="2" spans="1:9" s="60" customFormat="1" ht="18.75" customHeight="1" x14ac:dyDescent="0.3">
      <c r="A2" s="210" t="s">
        <v>121</v>
      </c>
      <c r="B2" s="210"/>
      <c r="C2" s="210"/>
      <c r="D2" s="210"/>
      <c r="E2" s="210"/>
      <c r="F2" s="210"/>
      <c r="G2" s="210"/>
      <c r="H2" s="210"/>
      <c r="I2" s="210"/>
    </row>
    <row r="3" spans="1:9" s="60" customFormat="1" ht="14.25" customHeight="1" x14ac:dyDescent="0.3">
      <c r="A3" s="211" t="s">
        <v>81</v>
      </c>
      <c r="B3" s="211"/>
      <c r="C3" s="211"/>
      <c r="D3" s="211"/>
      <c r="E3" s="211"/>
      <c r="F3" s="211"/>
      <c r="G3" s="211"/>
      <c r="H3" s="211"/>
      <c r="I3" s="211"/>
    </row>
    <row r="4" spans="1:9" s="60" customFormat="1" ht="9" hidden="1" customHeight="1" x14ac:dyDescent="0.3">
      <c r="A4" s="211"/>
      <c r="B4" s="211"/>
      <c r="C4" s="211"/>
      <c r="D4" s="211"/>
      <c r="E4" s="211"/>
      <c r="F4" s="211"/>
      <c r="G4" s="211"/>
      <c r="H4" s="211"/>
      <c r="I4" s="211"/>
    </row>
    <row r="5" spans="1:9" ht="18" customHeight="1" x14ac:dyDescent="0.25">
      <c r="A5" s="47" t="s">
        <v>74</v>
      </c>
      <c r="F5" s="212"/>
      <c r="G5" s="212"/>
      <c r="H5" s="212"/>
      <c r="I5" s="212"/>
    </row>
    <row r="6" spans="1:9" s="63" customFormat="1" ht="16.5" customHeight="1" x14ac:dyDescent="0.25">
      <c r="A6" s="214"/>
      <c r="B6" s="215" t="s">
        <v>82</v>
      </c>
      <c r="C6" s="215"/>
      <c r="D6" s="215" t="s">
        <v>83</v>
      </c>
      <c r="E6" s="215"/>
      <c r="F6" s="215" t="s">
        <v>84</v>
      </c>
      <c r="G6" s="215"/>
      <c r="H6" s="215" t="s">
        <v>85</v>
      </c>
      <c r="I6" s="215"/>
    </row>
    <row r="7" spans="1:9" s="64" customFormat="1" ht="27.75" customHeight="1" x14ac:dyDescent="0.25">
      <c r="A7" s="214"/>
      <c r="B7" s="77" t="s">
        <v>3</v>
      </c>
      <c r="C7" s="77" t="s">
        <v>120</v>
      </c>
      <c r="D7" s="77" t="s">
        <v>3</v>
      </c>
      <c r="E7" s="77" t="s">
        <v>120</v>
      </c>
      <c r="F7" s="77" t="s">
        <v>3</v>
      </c>
      <c r="G7" s="77" t="s">
        <v>120</v>
      </c>
      <c r="H7" s="77" t="s">
        <v>3</v>
      </c>
      <c r="I7" s="77" t="s">
        <v>120</v>
      </c>
    </row>
    <row r="8" spans="1:9" s="63" customFormat="1" ht="12.75" customHeight="1" x14ac:dyDescent="0.25">
      <c r="A8" s="65"/>
      <c r="B8" s="213" t="s">
        <v>86</v>
      </c>
      <c r="C8" s="213"/>
      <c r="D8" s="213" t="s">
        <v>87</v>
      </c>
      <c r="E8" s="213"/>
      <c r="F8" s="213" t="s">
        <v>86</v>
      </c>
      <c r="G8" s="213"/>
      <c r="H8" s="213" t="s">
        <v>87</v>
      </c>
      <c r="I8" s="213"/>
    </row>
    <row r="9" spans="1:9" s="70" customFormat="1" ht="18" customHeight="1" x14ac:dyDescent="0.25">
      <c r="A9" s="66" t="s">
        <v>17</v>
      </c>
      <c r="B9" s="67">
        <v>15885.799999999996</v>
      </c>
      <c r="C9" s="68">
        <v>16034.9</v>
      </c>
      <c r="D9" s="69">
        <v>55.2</v>
      </c>
      <c r="E9" s="69">
        <v>55.9</v>
      </c>
      <c r="F9" s="68">
        <v>1786.8999999999999</v>
      </c>
      <c r="G9" s="68">
        <v>1712.8000000000004</v>
      </c>
      <c r="H9" s="69">
        <v>10.1</v>
      </c>
      <c r="I9" s="69">
        <v>9.6999999999999993</v>
      </c>
    </row>
    <row r="10" spans="1:9" ht="15.75" customHeight="1" x14ac:dyDescent="0.25">
      <c r="A10" s="71" t="s">
        <v>18</v>
      </c>
      <c r="B10" s="72">
        <v>643</v>
      </c>
      <c r="C10" s="72">
        <v>644.9</v>
      </c>
      <c r="D10" s="72">
        <v>55.5</v>
      </c>
      <c r="E10" s="72">
        <v>56.1</v>
      </c>
      <c r="F10" s="73">
        <v>81.3</v>
      </c>
      <c r="G10" s="73">
        <v>79.900000000000006</v>
      </c>
      <c r="H10" s="72">
        <v>11.2</v>
      </c>
      <c r="I10" s="72">
        <v>11</v>
      </c>
    </row>
    <row r="11" spans="1:9" ht="15.75" customHeight="1" x14ac:dyDescent="0.25">
      <c r="A11" s="71" t="s">
        <v>19</v>
      </c>
      <c r="B11" s="72">
        <v>359.8</v>
      </c>
      <c r="C11" s="72">
        <v>364.2</v>
      </c>
      <c r="D11" s="72">
        <v>48</v>
      </c>
      <c r="E11" s="72">
        <v>48.6</v>
      </c>
      <c r="F11" s="73">
        <v>57.1</v>
      </c>
      <c r="G11" s="73">
        <v>54.4</v>
      </c>
      <c r="H11" s="72">
        <v>13.7</v>
      </c>
      <c r="I11" s="72">
        <v>13</v>
      </c>
    </row>
    <row r="12" spans="1:9" ht="15.75" customHeight="1" x14ac:dyDescent="0.25">
      <c r="A12" s="71" t="s">
        <v>20</v>
      </c>
      <c r="B12" s="72">
        <v>1385.3</v>
      </c>
      <c r="C12" s="72">
        <v>1400</v>
      </c>
      <c r="D12" s="72">
        <v>57.8</v>
      </c>
      <c r="E12" s="72">
        <v>58.5</v>
      </c>
      <c r="F12" s="73">
        <v>128.9</v>
      </c>
      <c r="G12" s="73">
        <v>125.8</v>
      </c>
      <c r="H12" s="72">
        <v>8.5</v>
      </c>
      <c r="I12" s="72">
        <v>8.1999999999999993</v>
      </c>
    </row>
    <row r="13" spans="1:9" ht="15.75" customHeight="1" x14ac:dyDescent="0.25">
      <c r="A13" s="71" t="s">
        <v>21</v>
      </c>
      <c r="B13" s="72">
        <v>731.1</v>
      </c>
      <c r="C13" s="72">
        <v>737.1</v>
      </c>
      <c r="D13" s="72">
        <v>49.2</v>
      </c>
      <c r="E13" s="72">
        <v>49.7</v>
      </c>
      <c r="F13" s="73">
        <v>130.80000000000001</v>
      </c>
      <c r="G13" s="73">
        <v>125.3</v>
      </c>
      <c r="H13" s="72">
        <v>15.2</v>
      </c>
      <c r="I13" s="72">
        <v>14.5</v>
      </c>
    </row>
    <row r="14" spans="1:9" ht="15.75" customHeight="1" x14ac:dyDescent="0.25">
      <c r="A14" s="71" t="s">
        <v>22</v>
      </c>
      <c r="B14" s="72">
        <v>476.9</v>
      </c>
      <c r="C14" s="72">
        <v>482.5</v>
      </c>
      <c r="D14" s="72">
        <v>52.7</v>
      </c>
      <c r="E14" s="72">
        <v>53.7</v>
      </c>
      <c r="F14" s="73">
        <v>63.8</v>
      </c>
      <c r="G14" s="73">
        <v>60.1</v>
      </c>
      <c r="H14" s="72">
        <v>11.8</v>
      </c>
      <c r="I14" s="72">
        <v>11.1</v>
      </c>
    </row>
    <row r="15" spans="1:9" ht="15.75" customHeight="1" x14ac:dyDescent="0.25">
      <c r="A15" s="71" t="s">
        <v>23</v>
      </c>
      <c r="B15" s="72">
        <v>494.5</v>
      </c>
      <c r="C15" s="72">
        <v>497.2</v>
      </c>
      <c r="D15" s="72">
        <v>53.6</v>
      </c>
      <c r="E15" s="72">
        <v>54</v>
      </c>
      <c r="F15" s="73">
        <v>56.4</v>
      </c>
      <c r="G15" s="73">
        <v>54.5</v>
      </c>
      <c r="H15" s="72">
        <v>10.199999999999999</v>
      </c>
      <c r="I15" s="72">
        <v>9.9</v>
      </c>
    </row>
    <row r="16" spans="1:9" ht="15.75" customHeight="1" x14ac:dyDescent="0.25">
      <c r="A16" s="71" t="s">
        <v>24</v>
      </c>
      <c r="B16" s="72">
        <v>719.4</v>
      </c>
      <c r="C16" s="72">
        <v>720.4</v>
      </c>
      <c r="D16" s="72">
        <v>55.1</v>
      </c>
      <c r="E16" s="72">
        <v>55.8</v>
      </c>
      <c r="F16" s="73">
        <v>86.8</v>
      </c>
      <c r="G16" s="73">
        <v>85.8</v>
      </c>
      <c r="H16" s="72">
        <v>10.8</v>
      </c>
      <c r="I16" s="72">
        <v>10.6</v>
      </c>
    </row>
    <row r="17" spans="1:9" ht="15.75" customHeight="1" x14ac:dyDescent="0.25">
      <c r="A17" s="71" t="s">
        <v>25</v>
      </c>
      <c r="B17" s="72">
        <v>543.29999999999995</v>
      </c>
      <c r="C17" s="72">
        <v>551.20000000000005</v>
      </c>
      <c r="D17" s="72">
        <v>53.4</v>
      </c>
      <c r="E17" s="72">
        <v>54.2</v>
      </c>
      <c r="F17" s="73">
        <v>55.8</v>
      </c>
      <c r="G17" s="73">
        <v>51.2</v>
      </c>
      <c r="H17" s="72">
        <v>9.3000000000000007</v>
      </c>
      <c r="I17" s="72">
        <v>8.5</v>
      </c>
    </row>
    <row r="18" spans="1:9" ht="15.75" customHeight="1" x14ac:dyDescent="0.25">
      <c r="A18" s="71" t="s">
        <v>88</v>
      </c>
      <c r="B18" s="72">
        <v>740.8</v>
      </c>
      <c r="C18" s="72">
        <v>756.6</v>
      </c>
      <c r="D18" s="72">
        <v>58</v>
      </c>
      <c r="E18" s="72">
        <v>58.6</v>
      </c>
      <c r="F18" s="73">
        <v>54.1</v>
      </c>
      <c r="G18" s="73">
        <v>52.2</v>
      </c>
      <c r="H18" s="72">
        <v>6.8</v>
      </c>
      <c r="I18" s="72">
        <v>6.5</v>
      </c>
    </row>
    <row r="19" spans="1:9" ht="15.75" customHeight="1" x14ac:dyDescent="0.25">
      <c r="A19" s="71" t="s">
        <v>26</v>
      </c>
      <c r="B19" s="72">
        <v>375.7</v>
      </c>
      <c r="C19" s="72">
        <v>376.6</v>
      </c>
      <c r="D19" s="72">
        <v>53.2</v>
      </c>
      <c r="E19" s="72">
        <v>53.9</v>
      </c>
      <c r="F19" s="73">
        <v>54.9</v>
      </c>
      <c r="G19" s="73">
        <v>54.2</v>
      </c>
      <c r="H19" s="72">
        <v>12.7</v>
      </c>
      <c r="I19" s="72">
        <v>12.6</v>
      </c>
    </row>
    <row r="20" spans="1:9" ht="15.75" customHeight="1" x14ac:dyDescent="0.25">
      <c r="A20" s="71" t="s">
        <v>27</v>
      </c>
      <c r="B20" s="72">
        <v>288.3</v>
      </c>
      <c r="C20" s="72">
        <v>289.39999999999998</v>
      </c>
      <c r="D20" s="72">
        <v>54</v>
      </c>
      <c r="E20" s="72">
        <v>55.2</v>
      </c>
      <c r="F20" s="73">
        <v>59</v>
      </c>
      <c r="G20" s="73">
        <v>58.2</v>
      </c>
      <c r="H20" s="72">
        <v>17</v>
      </c>
      <c r="I20" s="72">
        <v>16.7</v>
      </c>
    </row>
    <row r="21" spans="1:9" ht="15.75" customHeight="1" x14ac:dyDescent="0.25">
      <c r="A21" s="71" t="s">
        <v>28</v>
      </c>
      <c r="B21" s="72">
        <v>1032.9000000000001</v>
      </c>
      <c r="C21" s="72">
        <v>1042.9000000000001</v>
      </c>
      <c r="D21" s="72">
        <v>55.2</v>
      </c>
      <c r="E21" s="72">
        <v>55.9</v>
      </c>
      <c r="F21" s="73">
        <v>94.5</v>
      </c>
      <c r="G21" s="73">
        <v>88.3</v>
      </c>
      <c r="H21" s="72">
        <v>8.4</v>
      </c>
      <c r="I21" s="72">
        <v>7.8</v>
      </c>
    </row>
    <row r="22" spans="1:9" ht="15.75" customHeight="1" x14ac:dyDescent="0.25">
      <c r="A22" s="71" t="s">
        <v>29</v>
      </c>
      <c r="B22" s="72">
        <v>492.1</v>
      </c>
      <c r="C22" s="72">
        <v>493.7</v>
      </c>
      <c r="D22" s="72">
        <v>57.1</v>
      </c>
      <c r="E22" s="72">
        <v>57.8</v>
      </c>
      <c r="F22" s="73">
        <v>58</v>
      </c>
      <c r="G22" s="73">
        <v>56.6</v>
      </c>
      <c r="H22" s="72">
        <v>10.5</v>
      </c>
      <c r="I22" s="72">
        <v>10.3</v>
      </c>
    </row>
    <row r="23" spans="1:9" ht="15.75" customHeight="1" x14ac:dyDescent="0.25">
      <c r="A23" s="71" t="s">
        <v>30</v>
      </c>
      <c r="B23" s="72">
        <v>977.3</v>
      </c>
      <c r="C23" s="72">
        <v>982.6</v>
      </c>
      <c r="D23" s="72">
        <v>55.5</v>
      </c>
      <c r="E23" s="72">
        <v>56</v>
      </c>
      <c r="F23" s="73">
        <v>83.2</v>
      </c>
      <c r="G23" s="73">
        <v>78.7</v>
      </c>
      <c r="H23" s="72">
        <v>7.8</v>
      </c>
      <c r="I23" s="72">
        <v>7.4</v>
      </c>
    </row>
    <row r="24" spans="1:9" ht="15.75" customHeight="1" x14ac:dyDescent="0.25">
      <c r="A24" s="71" t="s">
        <v>31</v>
      </c>
      <c r="B24" s="72">
        <v>570.29999999999995</v>
      </c>
      <c r="C24" s="72">
        <v>573</v>
      </c>
      <c r="D24" s="72">
        <v>53.6</v>
      </c>
      <c r="E24" s="72">
        <v>54.4</v>
      </c>
      <c r="F24" s="73">
        <v>81.8</v>
      </c>
      <c r="G24" s="73">
        <v>79.900000000000006</v>
      </c>
      <c r="H24" s="72">
        <v>12.5</v>
      </c>
      <c r="I24" s="72">
        <v>12.2</v>
      </c>
    </row>
    <row r="25" spans="1:9" ht="15.75" customHeight="1" x14ac:dyDescent="0.25">
      <c r="A25" s="71" t="s">
        <v>32</v>
      </c>
      <c r="B25" s="72">
        <v>462.5</v>
      </c>
      <c r="C25" s="72">
        <v>465.3</v>
      </c>
      <c r="D25" s="72">
        <v>55.3</v>
      </c>
      <c r="E25" s="72">
        <v>55.8</v>
      </c>
      <c r="F25" s="73">
        <v>58.8</v>
      </c>
      <c r="G25" s="73">
        <v>56.4</v>
      </c>
      <c r="H25" s="72">
        <v>11.3</v>
      </c>
      <c r="I25" s="72">
        <v>10.8</v>
      </c>
    </row>
    <row r="26" spans="1:9" ht="15.75" customHeight="1" x14ac:dyDescent="0.25">
      <c r="A26" s="71" t="s">
        <v>33</v>
      </c>
      <c r="B26" s="72">
        <v>445.3</v>
      </c>
      <c r="C26" s="72">
        <v>453</v>
      </c>
      <c r="D26" s="72">
        <v>53.1</v>
      </c>
      <c r="E26" s="72">
        <v>54.5</v>
      </c>
      <c r="F26" s="73">
        <v>50.7</v>
      </c>
      <c r="G26" s="73">
        <v>49</v>
      </c>
      <c r="H26" s="72">
        <v>10.199999999999999</v>
      </c>
      <c r="I26" s="72">
        <v>9.8000000000000007</v>
      </c>
    </row>
    <row r="27" spans="1:9" ht="15.75" customHeight="1" x14ac:dyDescent="0.25">
      <c r="A27" s="71" t="s">
        <v>34</v>
      </c>
      <c r="B27" s="72">
        <v>383.1</v>
      </c>
      <c r="C27" s="72">
        <v>392</v>
      </c>
      <c r="D27" s="72">
        <v>49</v>
      </c>
      <c r="E27" s="72">
        <v>50.3</v>
      </c>
      <c r="F27" s="73">
        <v>60</v>
      </c>
      <c r="G27" s="73">
        <v>56.8</v>
      </c>
      <c r="H27" s="72">
        <v>13.5</v>
      </c>
      <c r="I27" s="72">
        <v>12.7</v>
      </c>
    </row>
    <row r="28" spans="1:9" ht="15.75" customHeight="1" x14ac:dyDescent="0.25">
      <c r="A28" s="71" t="s">
        <v>35</v>
      </c>
      <c r="B28" s="72">
        <v>1221.5</v>
      </c>
      <c r="C28" s="72">
        <v>1240.5</v>
      </c>
      <c r="D28" s="72">
        <v>59.3</v>
      </c>
      <c r="E28" s="72">
        <v>60.5</v>
      </c>
      <c r="F28" s="73">
        <v>87.7</v>
      </c>
      <c r="G28" s="73">
        <v>79.3</v>
      </c>
      <c r="H28" s="72">
        <v>6.7</v>
      </c>
      <c r="I28" s="72">
        <v>6</v>
      </c>
    </row>
    <row r="29" spans="1:9" ht="15.75" customHeight="1" x14ac:dyDescent="0.25">
      <c r="A29" s="71" t="s">
        <v>36</v>
      </c>
      <c r="B29" s="72">
        <v>430.8</v>
      </c>
      <c r="C29" s="72">
        <v>432.9</v>
      </c>
      <c r="D29" s="72">
        <v>54.7</v>
      </c>
      <c r="E29" s="72">
        <v>55.5</v>
      </c>
      <c r="F29" s="73">
        <v>59.2</v>
      </c>
      <c r="G29" s="73">
        <v>57.5</v>
      </c>
      <c r="H29" s="72">
        <v>12.1</v>
      </c>
      <c r="I29" s="72">
        <v>11.7</v>
      </c>
    </row>
    <row r="30" spans="1:9" ht="15.75" customHeight="1" x14ac:dyDescent="0.25">
      <c r="A30" s="71" t="s">
        <v>37</v>
      </c>
      <c r="B30" s="72">
        <v>496.9</v>
      </c>
      <c r="C30" s="72">
        <v>501.8</v>
      </c>
      <c r="D30" s="72">
        <v>52.7</v>
      </c>
      <c r="E30" s="72">
        <v>53.7</v>
      </c>
      <c r="F30" s="73">
        <v>61.4</v>
      </c>
      <c r="G30" s="73">
        <v>58.5</v>
      </c>
      <c r="H30" s="72">
        <v>11</v>
      </c>
      <c r="I30" s="72">
        <v>10.4</v>
      </c>
    </row>
    <row r="31" spans="1:9" ht="15.75" customHeight="1" x14ac:dyDescent="0.25">
      <c r="A31" s="71" t="s">
        <v>38</v>
      </c>
      <c r="B31" s="72">
        <v>504.8</v>
      </c>
      <c r="C31" s="72">
        <v>507.7</v>
      </c>
      <c r="D31" s="72">
        <v>55.2</v>
      </c>
      <c r="E31" s="72">
        <v>56</v>
      </c>
      <c r="F31" s="73">
        <v>59.6</v>
      </c>
      <c r="G31" s="73">
        <v>57.4</v>
      </c>
      <c r="H31" s="72">
        <v>10.6</v>
      </c>
      <c r="I31" s="72">
        <v>10.199999999999999</v>
      </c>
    </row>
    <row r="32" spans="1:9" ht="15.75" customHeight="1" x14ac:dyDescent="0.25">
      <c r="A32" s="71" t="s">
        <v>39</v>
      </c>
      <c r="B32" s="72">
        <v>371.1</v>
      </c>
      <c r="C32" s="72">
        <v>374.3</v>
      </c>
      <c r="D32" s="72">
        <v>55.4</v>
      </c>
      <c r="E32" s="72">
        <v>55.9</v>
      </c>
      <c r="F32" s="73">
        <v>36.799999999999997</v>
      </c>
      <c r="G32" s="73">
        <v>36</v>
      </c>
      <c r="H32" s="72">
        <v>9</v>
      </c>
      <c r="I32" s="72">
        <v>8.8000000000000007</v>
      </c>
    </row>
    <row r="33" spans="1:9" ht="15.75" customHeight="1" x14ac:dyDescent="0.25">
      <c r="A33" s="71" t="s">
        <v>40</v>
      </c>
      <c r="B33" s="72">
        <v>410.3</v>
      </c>
      <c r="C33" s="72">
        <v>414.9</v>
      </c>
      <c r="D33" s="72">
        <v>54</v>
      </c>
      <c r="E33" s="72">
        <v>55.3</v>
      </c>
      <c r="F33" s="73">
        <v>56</v>
      </c>
      <c r="G33" s="73">
        <v>52.6</v>
      </c>
      <c r="H33" s="72">
        <v>12</v>
      </c>
      <c r="I33" s="72">
        <v>11.3</v>
      </c>
    </row>
    <row r="34" spans="1:9" ht="15.75" customHeight="1" x14ac:dyDescent="0.25">
      <c r="A34" s="71" t="s">
        <v>41</v>
      </c>
      <c r="B34" s="72">
        <v>1328.8</v>
      </c>
      <c r="C34" s="72">
        <v>1340.2</v>
      </c>
      <c r="D34" s="72">
        <v>60.5</v>
      </c>
      <c r="E34" s="72">
        <v>61.3</v>
      </c>
      <c r="F34" s="73">
        <v>110.3</v>
      </c>
      <c r="G34" s="73">
        <v>104.2</v>
      </c>
      <c r="H34" s="72">
        <v>7.7</v>
      </c>
      <c r="I34" s="72">
        <v>7.2</v>
      </c>
    </row>
    <row r="35" spans="1:9" ht="15.75" x14ac:dyDescent="0.2">
      <c r="A35" s="74"/>
      <c r="B35" s="75"/>
      <c r="C35" s="76"/>
      <c r="D35" s="74"/>
      <c r="E35" s="74"/>
      <c r="F35" s="74"/>
      <c r="G35" s="74"/>
      <c r="H35" s="74"/>
      <c r="I35" s="74"/>
    </row>
    <row r="36" spans="1:9" ht="15" x14ac:dyDescent="0.2">
      <c r="A36" s="74"/>
      <c r="C36" s="74"/>
      <c r="D36" s="74"/>
      <c r="E36" s="74"/>
      <c r="F36" s="74"/>
      <c r="G36" s="74"/>
      <c r="H36" s="74"/>
      <c r="I36" s="74"/>
    </row>
    <row r="37" spans="1:9" x14ac:dyDescent="0.2">
      <c r="A37" s="75"/>
      <c r="C37" s="75"/>
      <c r="D37" s="75"/>
      <c r="E37" s="75"/>
      <c r="F37" s="75"/>
      <c r="G37" s="75"/>
      <c r="H37" s="75"/>
      <c r="I37" s="75"/>
    </row>
    <row r="38" spans="1:9" x14ac:dyDescent="0.2">
      <c r="A38" s="75"/>
      <c r="C38" s="75"/>
      <c r="D38" s="75"/>
      <c r="E38" s="75"/>
      <c r="F38" s="75"/>
      <c r="G38" s="75"/>
      <c r="H38" s="75"/>
      <c r="I38" s="75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A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topLeftCell="B1" zoomScale="70" zoomScaleNormal="70" zoomScaleSheetLayoutView="75" workbookViewId="0">
      <pane xSplit="1" ySplit="7" topLeftCell="C8" activePane="bottomRight" state="frozen"/>
      <selection activeCell="A6" sqref="A6:A7"/>
      <selection pane="topRight" activeCell="A6" sqref="A6:A7"/>
      <selection pane="bottomLeft" activeCell="A6" sqref="A6:A7"/>
      <selection pane="bottomRight" activeCell="K29" sqref="K29"/>
    </sheetView>
  </sheetViews>
  <sheetFormatPr defaultRowHeight="12.75" x14ac:dyDescent="0.2"/>
  <cols>
    <col min="1" max="1" width="1.28515625" style="132" hidden="1" customWidth="1"/>
    <col min="2" max="2" width="24.140625" style="132" customWidth="1"/>
    <col min="3" max="3" width="16.140625" style="132" customWidth="1"/>
    <col min="4" max="4" width="17.85546875" style="132" customWidth="1"/>
    <col min="5" max="5" width="17.5703125" style="132" customWidth="1"/>
    <col min="6" max="6" width="16.7109375" style="132" customWidth="1"/>
    <col min="7" max="7" width="9.140625" style="132"/>
    <col min="8" max="10" width="0" style="132" hidden="1" customWidth="1"/>
    <col min="11" max="11" width="12.42578125" style="132" customWidth="1"/>
    <col min="12" max="16384" width="9.140625" style="132"/>
  </cols>
  <sheetData>
    <row r="1" spans="1:11" s="111" customFormat="1" ht="10.5" customHeight="1" x14ac:dyDescent="0.25">
      <c r="F1" s="112"/>
    </row>
    <row r="2" spans="1:11" s="113" customFormat="1" ht="51" customHeight="1" x14ac:dyDescent="0.25">
      <c r="A2" s="216" t="s">
        <v>94</v>
      </c>
      <c r="B2" s="216"/>
      <c r="C2" s="216"/>
      <c r="D2" s="216"/>
      <c r="E2" s="216"/>
      <c r="F2" s="216"/>
    </row>
    <row r="3" spans="1:11" s="113" customFormat="1" ht="20.25" customHeight="1" x14ac:dyDescent="0.25">
      <c r="A3" s="114"/>
      <c r="B3" s="114"/>
      <c r="C3" s="114"/>
      <c r="D3" s="114"/>
      <c r="E3" s="114"/>
      <c r="F3" s="114"/>
    </row>
    <row r="4" spans="1:11" s="113" customFormat="1" ht="16.5" customHeight="1" x14ac:dyDescent="0.25">
      <c r="A4" s="114"/>
      <c r="B4" s="114"/>
      <c r="C4" s="114"/>
      <c r="D4" s="114"/>
      <c r="E4" s="114"/>
      <c r="F4" s="115" t="s">
        <v>95</v>
      </c>
    </row>
    <row r="5" spans="1:11" s="113" customFormat="1" ht="24.75" customHeight="1" x14ac:dyDescent="0.25">
      <c r="A5" s="114"/>
      <c r="B5" s="217"/>
      <c r="C5" s="218" t="s">
        <v>165</v>
      </c>
      <c r="D5" s="218" t="s">
        <v>166</v>
      </c>
      <c r="E5" s="219" t="s">
        <v>96</v>
      </c>
      <c r="F5" s="219"/>
    </row>
    <row r="6" spans="1:11" s="113" customFormat="1" ht="42" customHeight="1" x14ac:dyDescent="0.25">
      <c r="A6" s="116"/>
      <c r="B6" s="217"/>
      <c r="C6" s="218"/>
      <c r="D6" s="218"/>
      <c r="E6" s="117" t="s">
        <v>2</v>
      </c>
      <c r="F6" s="118" t="s">
        <v>97</v>
      </c>
    </row>
    <row r="7" spans="1:11" s="119" customFormat="1" ht="19.5" customHeight="1" x14ac:dyDescent="0.25">
      <c r="B7" s="120" t="s">
        <v>16</v>
      </c>
      <c r="C7" s="121">
        <v>1</v>
      </c>
      <c r="D7" s="122">
        <v>2</v>
      </c>
      <c r="E7" s="121">
        <v>3</v>
      </c>
      <c r="F7" s="122">
        <v>4</v>
      </c>
    </row>
    <row r="8" spans="1:11" s="124" customFormat="1" ht="23.25" customHeight="1" x14ac:dyDescent="0.25">
      <c r="B8" s="183" t="s">
        <v>123</v>
      </c>
      <c r="C8" s="123">
        <f>SUM(C9:C26)</f>
        <v>2865</v>
      </c>
      <c r="D8" s="123">
        <f>SUM(D9:D26)</f>
        <v>3046</v>
      </c>
      <c r="E8" s="127">
        <f t="shared" ref="E8:E26" si="0">ROUND(D8/C8*100,1)</f>
        <v>106.3</v>
      </c>
      <c r="F8" s="123">
        <f>SUM(F9:F26)</f>
        <v>181</v>
      </c>
      <c r="H8" s="128" t="e">
        <f>ROUND(D8/#REF!*100,1)</f>
        <v>#REF!</v>
      </c>
      <c r="I8" s="129">
        <f>ROUND(C8/1000,1)</f>
        <v>2.9</v>
      </c>
      <c r="J8" s="129">
        <f>ROUND(D8/1000,1)</f>
        <v>3</v>
      </c>
    </row>
    <row r="9" spans="1:11" s="124" customFormat="1" ht="23.25" customHeight="1" x14ac:dyDescent="0.25">
      <c r="B9" s="125" t="s">
        <v>124</v>
      </c>
      <c r="C9" s="126">
        <v>193</v>
      </c>
      <c r="D9" s="126">
        <v>200</v>
      </c>
      <c r="E9" s="127">
        <f t="shared" si="0"/>
        <v>103.6</v>
      </c>
      <c r="F9" s="126">
        <f t="shared" ref="F9:F26" si="1">D9-C9</f>
        <v>7</v>
      </c>
      <c r="G9" s="284"/>
      <c r="H9" s="128"/>
      <c r="I9" s="129"/>
      <c r="J9" s="129"/>
      <c r="K9" s="128"/>
    </row>
    <row r="10" spans="1:11" s="124" customFormat="1" ht="23.25" customHeight="1" x14ac:dyDescent="0.25">
      <c r="B10" s="125" t="s">
        <v>125</v>
      </c>
      <c r="C10" s="126">
        <v>231</v>
      </c>
      <c r="D10" s="126">
        <v>131</v>
      </c>
      <c r="E10" s="127">
        <f t="shared" si="0"/>
        <v>56.7</v>
      </c>
      <c r="F10" s="126">
        <f t="shared" si="1"/>
        <v>-100</v>
      </c>
      <c r="G10" s="284"/>
      <c r="H10" s="130"/>
      <c r="I10" s="129"/>
      <c r="J10" s="129"/>
      <c r="K10" s="128"/>
    </row>
    <row r="11" spans="1:11" s="124" customFormat="1" ht="23.25" customHeight="1" x14ac:dyDescent="0.25">
      <c r="B11" s="125" t="s">
        <v>126</v>
      </c>
      <c r="C11" s="126">
        <v>457</v>
      </c>
      <c r="D11" s="126">
        <v>296</v>
      </c>
      <c r="E11" s="127">
        <f t="shared" si="0"/>
        <v>64.8</v>
      </c>
      <c r="F11" s="126">
        <f t="shared" si="1"/>
        <v>-161</v>
      </c>
      <c r="G11" s="284"/>
      <c r="H11" s="128"/>
      <c r="I11" s="129"/>
      <c r="J11" s="129"/>
      <c r="K11" s="128"/>
    </row>
    <row r="12" spans="1:11" s="124" customFormat="1" ht="23.25" customHeight="1" x14ac:dyDescent="0.25">
      <c r="B12" s="125" t="s">
        <v>127</v>
      </c>
      <c r="C12" s="126">
        <v>169</v>
      </c>
      <c r="D12" s="126">
        <v>152</v>
      </c>
      <c r="E12" s="127">
        <f t="shared" si="0"/>
        <v>89.9</v>
      </c>
      <c r="F12" s="126">
        <f t="shared" si="1"/>
        <v>-17</v>
      </c>
      <c r="G12" s="284"/>
      <c r="H12" s="130"/>
      <c r="I12" s="129"/>
      <c r="J12" s="129"/>
      <c r="K12" s="128"/>
    </row>
    <row r="13" spans="1:11" s="124" customFormat="1" ht="23.25" customHeight="1" x14ac:dyDescent="0.25">
      <c r="B13" s="125" t="s">
        <v>128</v>
      </c>
      <c r="C13" s="126">
        <v>82</v>
      </c>
      <c r="D13" s="126">
        <v>126</v>
      </c>
      <c r="E13" s="127">
        <f t="shared" si="0"/>
        <v>153.69999999999999</v>
      </c>
      <c r="F13" s="126">
        <f t="shared" si="1"/>
        <v>44</v>
      </c>
      <c r="G13" s="284"/>
      <c r="H13" s="128"/>
      <c r="I13" s="129"/>
      <c r="J13" s="129"/>
      <c r="K13" s="128"/>
    </row>
    <row r="14" spans="1:11" s="124" customFormat="1" ht="23.25" customHeight="1" x14ac:dyDescent="0.25">
      <c r="B14" s="125" t="s">
        <v>129</v>
      </c>
      <c r="C14" s="126">
        <v>3</v>
      </c>
      <c r="D14" s="126">
        <v>140</v>
      </c>
      <c r="E14" s="127">
        <f t="shared" si="0"/>
        <v>4666.7</v>
      </c>
      <c r="F14" s="126">
        <f t="shared" si="1"/>
        <v>137</v>
      </c>
      <c r="G14" s="284"/>
      <c r="H14" s="128"/>
      <c r="I14" s="129"/>
      <c r="J14" s="129"/>
      <c r="K14" s="128"/>
    </row>
    <row r="15" spans="1:11" s="124" customFormat="1" ht="23.25" customHeight="1" x14ac:dyDescent="0.25">
      <c r="B15" s="125" t="s">
        <v>130</v>
      </c>
      <c r="C15" s="126">
        <v>5</v>
      </c>
      <c r="D15" s="126">
        <v>264</v>
      </c>
      <c r="E15" s="127">
        <f t="shared" si="0"/>
        <v>5280</v>
      </c>
      <c r="F15" s="126">
        <f t="shared" si="1"/>
        <v>259</v>
      </c>
      <c r="G15" s="284"/>
      <c r="H15" s="128"/>
      <c r="I15" s="129"/>
      <c r="J15" s="129"/>
      <c r="K15" s="128"/>
    </row>
    <row r="16" spans="1:11" s="124" customFormat="1" ht="23.25" customHeight="1" x14ac:dyDescent="0.25">
      <c r="B16" s="125" t="s">
        <v>131</v>
      </c>
      <c r="C16" s="126">
        <v>37</v>
      </c>
      <c r="D16" s="126">
        <v>23</v>
      </c>
      <c r="E16" s="127">
        <f t="shared" si="0"/>
        <v>62.2</v>
      </c>
      <c r="F16" s="126">
        <f t="shared" si="1"/>
        <v>-14</v>
      </c>
      <c r="G16" s="284"/>
      <c r="H16" s="128"/>
      <c r="I16" s="129"/>
      <c r="J16" s="129"/>
      <c r="K16" s="128"/>
    </row>
    <row r="17" spans="2:11" s="124" customFormat="1" ht="23.25" customHeight="1" x14ac:dyDescent="0.25">
      <c r="B17" s="125" t="s">
        <v>132</v>
      </c>
      <c r="C17" s="126">
        <v>209</v>
      </c>
      <c r="D17" s="126">
        <v>174</v>
      </c>
      <c r="E17" s="127">
        <f t="shared" si="0"/>
        <v>83.3</v>
      </c>
      <c r="F17" s="126">
        <f t="shared" si="1"/>
        <v>-35</v>
      </c>
      <c r="G17" s="284"/>
      <c r="H17" s="128"/>
      <c r="I17" s="129"/>
      <c r="J17" s="129"/>
      <c r="K17" s="128"/>
    </row>
    <row r="18" spans="2:11" s="124" customFormat="1" ht="23.25" customHeight="1" x14ac:dyDescent="0.25">
      <c r="B18" s="125" t="s">
        <v>133</v>
      </c>
      <c r="C18" s="126">
        <v>241</v>
      </c>
      <c r="D18" s="126">
        <v>248</v>
      </c>
      <c r="E18" s="127">
        <f t="shared" si="0"/>
        <v>102.9</v>
      </c>
      <c r="F18" s="126">
        <f t="shared" si="1"/>
        <v>7</v>
      </c>
      <c r="G18" s="284"/>
      <c r="H18" s="128"/>
      <c r="I18" s="129"/>
      <c r="J18" s="129"/>
      <c r="K18" s="128"/>
    </row>
    <row r="19" spans="2:11" s="124" customFormat="1" ht="23.25" customHeight="1" x14ac:dyDescent="0.25">
      <c r="B19" s="125" t="s">
        <v>134</v>
      </c>
      <c r="C19" s="126">
        <v>138</v>
      </c>
      <c r="D19" s="126">
        <v>81</v>
      </c>
      <c r="E19" s="127">
        <f t="shared" si="0"/>
        <v>58.7</v>
      </c>
      <c r="F19" s="126">
        <f t="shared" si="1"/>
        <v>-57</v>
      </c>
      <c r="G19" s="284"/>
      <c r="H19" s="130"/>
      <c r="I19" s="129"/>
      <c r="J19" s="129"/>
      <c r="K19" s="128"/>
    </row>
    <row r="20" spans="2:11" s="124" customFormat="1" ht="23.25" customHeight="1" x14ac:dyDescent="0.25">
      <c r="B20" s="125" t="s">
        <v>135</v>
      </c>
      <c r="C20" s="126">
        <v>0</v>
      </c>
      <c r="D20" s="126">
        <v>0</v>
      </c>
      <c r="E20" s="127">
        <v>0</v>
      </c>
      <c r="F20" s="126">
        <f t="shared" si="1"/>
        <v>0</v>
      </c>
      <c r="G20" s="284"/>
      <c r="H20" s="130"/>
      <c r="I20" s="129"/>
      <c r="J20" s="129"/>
      <c r="K20" s="128"/>
    </row>
    <row r="21" spans="2:11" s="124" customFormat="1" ht="23.25" customHeight="1" x14ac:dyDescent="0.25">
      <c r="B21" s="125" t="s">
        <v>136</v>
      </c>
      <c r="C21" s="126">
        <v>67</v>
      </c>
      <c r="D21" s="126">
        <v>98</v>
      </c>
      <c r="E21" s="127">
        <f t="shared" si="0"/>
        <v>146.30000000000001</v>
      </c>
      <c r="F21" s="126">
        <f t="shared" si="1"/>
        <v>31</v>
      </c>
      <c r="G21" s="284"/>
      <c r="H21" s="130"/>
      <c r="I21" s="129"/>
      <c r="J21" s="129"/>
      <c r="K21" s="128"/>
    </row>
    <row r="22" spans="2:11" s="124" customFormat="1" ht="18.75" customHeight="1" x14ac:dyDescent="0.25">
      <c r="B22" s="125" t="s">
        <v>137</v>
      </c>
      <c r="C22" s="126">
        <v>93</v>
      </c>
      <c r="D22" s="126">
        <v>74</v>
      </c>
      <c r="E22" s="127">
        <f t="shared" si="0"/>
        <v>79.599999999999994</v>
      </c>
      <c r="F22" s="126">
        <f t="shared" si="1"/>
        <v>-19</v>
      </c>
      <c r="G22" s="284"/>
      <c r="H22" s="128"/>
      <c r="I22" s="129"/>
      <c r="J22" s="129"/>
      <c r="K22" s="128"/>
    </row>
    <row r="23" spans="2:11" s="124" customFormat="1" ht="23.25" hidden="1" customHeight="1" x14ac:dyDescent="0.25">
      <c r="B23" s="125"/>
      <c r="C23" s="131">
        <v>0</v>
      </c>
      <c r="D23" s="131">
        <v>0</v>
      </c>
      <c r="E23" s="127" t="e">
        <f t="shared" si="0"/>
        <v>#DIV/0!</v>
      </c>
      <c r="F23" s="126">
        <f t="shared" si="1"/>
        <v>0</v>
      </c>
      <c r="G23" s="284"/>
      <c r="H23" s="128"/>
      <c r="I23" s="129"/>
      <c r="J23" s="129"/>
      <c r="K23" s="128"/>
    </row>
    <row r="24" spans="2:11" s="124" customFormat="1" ht="23.25" customHeight="1" x14ac:dyDescent="0.25">
      <c r="B24" s="125" t="s">
        <v>138</v>
      </c>
      <c r="C24" s="126">
        <v>66</v>
      </c>
      <c r="D24" s="126">
        <v>173</v>
      </c>
      <c r="E24" s="127">
        <f t="shared" si="0"/>
        <v>262.10000000000002</v>
      </c>
      <c r="F24" s="126">
        <f t="shared" si="1"/>
        <v>107</v>
      </c>
      <c r="G24" s="284"/>
      <c r="H24" s="128"/>
      <c r="I24" s="129"/>
      <c r="J24" s="129"/>
      <c r="K24" s="128"/>
    </row>
    <row r="25" spans="2:11" s="124" customFormat="1" ht="23.25" customHeight="1" x14ac:dyDescent="0.25">
      <c r="B25" s="125" t="s">
        <v>139</v>
      </c>
      <c r="C25" s="126">
        <v>6</v>
      </c>
      <c r="D25" s="126">
        <v>225</v>
      </c>
      <c r="E25" s="127">
        <f t="shared" si="0"/>
        <v>3750</v>
      </c>
      <c r="F25" s="126">
        <f t="shared" si="1"/>
        <v>219</v>
      </c>
      <c r="G25" s="284"/>
      <c r="H25" s="128"/>
      <c r="I25" s="129"/>
      <c r="J25" s="129"/>
      <c r="K25" s="128"/>
    </row>
    <row r="26" spans="2:11" s="124" customFormat="1" ht="23.25" customHeight="1" x14ac:dyDescent="0.25">
      <c r="B26" s="125" t="s">
        <v>140</v>
      </c>
      <c r="C26" s="126">
        <v>868</v>
      </c>
      <c r="D26" s="126">
        <v>641</v>
      </c>
      <c r="E26" s="127">
        <f t="shared" si="0"/>
        <v>73.8</v>
      </c>
      <c r="F26" s="126">
        <f t="shared" si="1"/>
        <v>-227</v>
      </c>
      <c r="G26" s="284"/>
      <c r="H26" s="128"/>
      <c r="I26" s="129"/>
      <c r="J26" s="129"/>
      <c r="K26" s="128"/>
    </row>
    <row r="27" spans="2:11" ht="18.75" x14ac:dyDescent="0.2">
      <c r="G27" s="284"/>
      <c r="K27" s="283"/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zoomScale="75" zoomScaleNormal="75" zoomScaleSheetLayoutView="75" workbookViewId="0">
      <selection activeCell="D9" sqref="D9"/>
    </sheetView>
  </sheetViews>
  <sheetFormatPr defaultColWidth="8.85546875" defaultRowHeight="12.75" x14ac:dyDescent="0.2"/>
  <cols>
    <col min="1" max="1" width="45.5703125" style="34" customWidth="1"/>
    <col min="2" max="3" width="14" style="34" customWidth="1"/>
    <col min="4" max="4" width="10.5703125" style="34" customWidth="1"/>
    <col min="5" max="5" width="11.5703125" style="34" customWidth="1"/>
    <col min="6" max="6" width="3" style="34" customWidth="1"/>
    <col min="7" max="8" width="8.85546875" style="34"/>
    <col min="9" max="9" width="43" style="34" customWidth="1"/>
    <col min="10" max="16384" width="8.85546875" style="34"/>
  </cols>
  <sheetData>
    <row r="1" spans="1:11" s="30" customFormat="1" ht="27" customHeight="1" x14ac:dyDescent="0.3">
      <c r="A1" s="220" t="s">
        <v>106</v>
      </c>
      <c r="B1" s="220"/>
      <c r="C1" s="220"/>
      <c r="D1" s="220"/>
      <c r="E1" s="220"/>
    </row>
    <row r="2" spans="1:11" s="30" customFormat="1" ht="21.75" customHeight="1" x14ac:dyDescent="0.3">
      <c r="A2" s="221" t="s">
        <v>42</v>
      </c>
      <c r="B2" s="221"/>
      <c r="C2" s="221"/>
      <c r="D2" s="221"/>
      <c r="E2" s="221"/>
    </row>
    <row r="3" spans="1:11" s="32" customFormat="1" ht="12" customHeight="1" x14ac:dyDescent="0.2">
      <c r="A3" s="31"/>
      <c r="B3" s="31"/>
      <c r="C3" s="31"/>
      <c r="D3" s="31"/>
      <c r="E3" s="31"/>
    </row>
    <row r="4" spans="1:11" s="32" customFormat="1" ht="21" customHeight="1" x14ac:dyDescent="0.2">
      <c r="A4" s="222"/>
      <c r="B4" s="218" t="s">
        <v>165</v>
      </c>
      <c r="C4" s="218" t="s">
        <v>166</v>
      </c>
      <c r="D4" s="224" t="s">
        <v>96</v>
      </c>
      <c r="E4" s="224"/>
    </row>
    <row r="5" spans="1:11" s="32" customFormat="1" ht="40.5" customHeight="1" x14ac:dyDescent="0.2">
      <c r="A5" s="223"/>
      <c r="B5" s="218"/>
      <c r="C5" s="218"/>
      <c r="D5" s="140" t="s">
        <v>2</v>
      </c>
      <c r="E5" s="134" t="s">
        <v>98</v>
      </c>
    </row>
    <row r="6" spans="1:11" s="33" customFormat="1" ht="26.25" customHeight="1" x14ac:dyDescent="0.25">
      <c r="A6" s="134" t="s">
        <v>43</v>
      </c>
      <c r="B6" s="136">
        <f>SUM(B7:B25)</f>
        <v>2865</v>
      </c>
      <c r="C6" s="137">
        <f>SUM(C7:C25)</f>
        <v>3046</v>
      </c>
      <c r="D6" s="141">
        <f>ROUND(C6/B6*100,1)</f>
        <v>106.3</v>
      </c>
      <c r="E6" s="137">
        <f>C6-B6</f>
        <v>181</v>
      </c>
    </row>
    <row r="7" spans="1:11" ht="39.75" customHeight="1" x14ac:dyDescent="0.2">
      <c r="A7" s="142" t="s">
        <v>44</v>
      </c>
      <c r="B7" s="138">
        <v>51</v>
      </c>
      <c r="C7" s="138">
        <v>225</v>
      </c>
      <c r="D7" s="143">
        <f>ROUND(C7/B7*100,1)</f>
        <v>441.2</v>
      </c>
      <c r="E7" s="148">
        <f t="shared" ref="E7:E25" si="0">C7-B7</f>
        <v>174</v>
      </c>
      <c r="F7" s="33"/>
      <c r="G7" s="45"/>
      <c r="I7" s="35"/>
      <c r="J7" s="201"/>
    </row>
    <row r="8" spans="1:11" ht="44.25" customHeight="1" x14ac:dyDescent="0.2">
      <c r="A8" s="142" t="s">
        <v>45</v>
      </c>
      <c r="B8" s="138">
        <v>0</v>
      </c>
      <c r="C8" s="138">
        <v>0</v>
      </c>
      <c r="D8" s="143">
        <v>0</v>
      </c>
      <c r="E8" s="148">
        <f t="shared" si="0"/>
        <v>0</v>
      </c>
      <c r="F8" s="33"/>
      <c r="G8" s="45"/>
      <c r="I8" s="35"/>
      <c r="J8" s="201"/>
    </row>
    <row r="9" spans="1:11" s="36" customFormat="1" ht="24" customHeight="1" x14ac:dyDescent="0.2">
      <c r="A9" s="142" t="s">
        <v>46</v>
      </c>
      <c r="B9" s="138">
        <v>37</v>
      </c>
      <c r="C9" s="138">
        <v>19</v>
      </c>
      <c r="D9" s="143">
        <f t="shared" ref="D9:D25" si="1">ROUND(C9/B9*100,1)</f>
        <v>51.4</v>
      </c>
      <c r="E9" s="148">
        <f t="shared" si="0"/>
        <v>-18</v>
      </c>
      <c r="F9" s="33"/>
      <c r="G9" s="45"/>
      <c r="H9" s="34"/>
      <c r="I9" s="35"/>
      <c r="J9" s="201"/>
    </row>
    <row r="10" spans="1:11" ht="43.5" customHeight="1" x14ac:dyDescent="0.2">
      <c r="A10" s="142" t="s">
        <v>47</v>
      </c>
      <c r="B10" s="138">
        <v>224</v>
      </c>
      <c r="C10" s="138">
        <v>146</v>
      </c>
      <c r="D10" s="143">
        <f t="shared" si="1"/>
        <v>65.2</v>
      </c>
      <c r="E10" s="148">
        <f t="shared" si="0"/>
        <v>-78</v>
      </c>
      <c r="F10" s="33"/>
      <c r="G10" s="45"/>
      <c r="I10" s="35"/>
      <c r="J10" s="201"/>
      <c r="K10" s="37"/>
    </row>
    <row r="11" spans="1:11" ht="42" customHeight="1" x14ac:dyDescent="0.2">
      <c r="A11" s="142" t="s">
        <v>48</v>
      </c>
      <c r="B11" s="138">
        <v>20</v>
      </c>
      <c r="C11" s="138">
        <v>14</v>
      </c>
      <c r="D11" s="143">
        <f t="shared" si="1"/>
        <v>70</v>
      </c>
      <c r="E11" s="148">
        <f t="shared" si="0"/>
        <v>-6</v>
      </c>
      <c r="F11" s="33"/>
      <c r="G11" s="45"/>
      <c r="I11" s="35"/>
      <c r="J11" s="201"/>
    </row>
    <row r="12" spans="1:11" ht="19.5" customHeight="1" x14ac:dyDescent="0.2">
      <c r="A12" s="142" t="s">
        <v>49</v>
      </c>
      <c r="B12" s="138">
        <v>0</v>
      </c>
      <c r="C12" s="138">
        <v>0</v>
      </c>
      <c r="D12" s="143">
        <v>0</v>
      </c>
      <c r="E12" s="148">
        <f t="shared" si="0"/>
        <v>0</v>
      </c>
      <c r="F12" s="33"/>
      <c r="G12" s="45"/>
      <c r="I12" s="35"/>
      <c r="J12" s="201"/>
    </row>
    <row r="13" spans="1:11" ht="41.25" customHeight="1" x14ac:dyDescent="0.2">
      <c r="A13" s="142" t="s">
        <v>50</v>
      </c>
      <c r="B13" s="138">
        <v>0</v>
      </c>
      <c r="C13" s="138">
        <v>2</v>
      </c>
      <c r="D13" s="143">
        <v>0</v>
      </c>
      <c r="E13" s="148">
        <f t="shared" si="0"/>
        <v>2</v>
      </c>
      <c r="F13" s="33"/>
      <c r="G13" s="45"/>
      <c r="I13" s="35"/>
      <c r="J13" s="201"/>
    </row>
    <row r="14" spans="1:11" ht="41.25" customHeight="1" x14ac:dyDescent="0.2">
      <c r="A14" s="142" t="s">
        <v>51</v>
      </c>
      <c r="B14" s="138">
        <v>132</v>
      </c>
      <c r="C14" s="138">
        <v>0</v>
      </c>
      <c r="D14" s="143">
        <f t="shared" si="1"/>
        <v>0</v>
      </c>
      <c r="E14" s="148">
        <f t="shared" si="0"/>
        <v>-132</v>
      </c>
      <c r="F14" s="33"/>
      <c r="G14" s="45"/>
      <c r="I14" s="35"/>
      <c r="J14" s="201"/>
    </row>
    <row r="15" spans="1:11" ht="42" customHeight="1" x14ac:dyDescent="0.2">
      <c r="A15" s="142" t="s">
        <v>52</v>
      </c>
      <c r="B15" s="138">
        <v>0</v>
      </c>
      <c r="C15" s="138">
        <v>0</v>
      </c>
      <c r="D15" s="143">
        <v>0</v>
      </c>
      <c r="E15" s="148">
        <f t="shared" si="0"/>
        <v>0</v>
      </c>
      <c r="F15" s="33"/>
      <c r="G15" s="45"/>
      <c r="I15" s="35"/>
      <c r="J15" s="201"/>
    </row>
    <row r="16" spans="1:11" ht="23.25" customHeight="1" x14ac:dyDescent="0.2">
      <c r="A16" s="142" t="s">
        <v>53</v>
      </c>
      <c r="B16" s="138">
        <v>16</v>
      </c>
      <c r="C16" s="138">
        <v>48</v>
      </c>
      <c r="D16" s="143">
        <f t="shared" si="1"/>
        <v>300</v>
      </c>
      <c r="E16" s="148">
        <f t="shared" si="0"/>
        <v>32</v>
      </c>
      <c r="F16" s="33"/>
      <c r="G16" s="45"/>
      <c r="I16" s="35"/>
      <c r="J16" s="201"/>
    </row>
    <row r="17" spans="1:10" ht="22.5" customHeight="1" x14ac:dyDescent="0.2">
      <c r="A17" s="142" t="s">
        <v>54</v>
      </c>
      <c r="B17" s="138">
        <v>0</v>
      </c>
      <c r="C17" s="138">
        <v>0</v>
      </c>
      <c r="D17" s="143">
        <v>0</v>
      </c>
      <c r="E17" s="148">
        <f t="shared" si="0"/>
        <v>0</v>
      </c>
      <c r="F17" s="33"/>
      <c r="G17" s="45"/>
      <c r="I17" s="35"/>
      <c r="J17" s="201"/>
    </row>
    <row r="18" spans="1:10" ht="22.5" customHeight="1" x14ac:dyDescent="0.2">
      <c r="A18" s="142" t="s">
        <v>55</v>
      </c>
      <c r="B18" s="138">
        <v>1</v>
      </c>
      <c r="C18" s="138">
        <v>0</v>
      </c>
      <c r="D18" s="143">
        <f t="shared" si="1"/>
        <v>0</v>
      </c>
      <c r="E18" s="148">
        <f t="shared" si="0"/>
        <v>-1</v>
      </c>
      <c r="F18" s="33"/>
      <c r="G18" s="45"/>
      <c r="I18" s="35"/>
    </row>
    <row r="19" spans="1:10" ht="38.25" customHeight="1" x14ac:dyDescent="0.2">
      <c r="A19" s="142" t="s">
        <v>56</v>
      </c>
      <c r="B19" s="138">
        <v>40</v>
      </c>
      <c r="C19" s="138">
        <v>0</v>
      </c>
      <c r="D19" s="143">
        <f t="shared" si="1"/>
        <v>0</v>
      </c>
      <c r="E19" s="148">
        <f t="shared" si="0"/>
        <v>-40</v>
      </c>
      <c r="F19" s="33"/>
      <c r="G19" s="45"/>
    </row>
    <row r="20" spans="1:10" ht="35.25" customHeight="1" x14ac:dyDescent="0.2">
      <c r="A20" s="142" t="s">
        <v>57</v>
      </c>
      <c r="B20" s="138">
        <v>25</v>
      </c>
      <c r="C20" s="138">
        <v>44</v>
      </c>
      <c r="D20" s="143">
        <f t="shared" si="1"/>
        <v>176</v>
      </c>
      <c r="E20" s="148">
        <f t="shared" si="0"/>
        <v>19</v>
      </c>
      <c r="F20" s="33"/>
      <c r="G20" s="45"/>
    </row>
    <row r="21" spans="1:10" ht="41.25" customHeight="1" x14ac:dyDescent="0.2">
      <c r="A21" s="142" t="s">
        <v>58</v>
      </c>
      <c r="B21" s="138">
        <v>1345</v>
      </c>
      <c r="C21" s="138">
        <v>481</v>
      </c>
      <c r="D21" s="143">
        <f t="shared" si="1"/>
        <v>35.799999999999997</v>
      </c>
      <c r="E21" s="148">
        <f t="shared" si="0"/>
        <v>-864</v>
      </c>
      <c r="F21" s="33"/>
      <c r="G21" s="45"/>
    </row>
    <row r="22" spans="1:10" ht="19.5" customHeight="1" x14ac:dyDescent="0.2">
      <c r="A22" s="142" t="s">
        <v>59</v>
      </c>
      <c r="B22" s="138">
        <v>670</v>
      </c>
      <c r="C22" s="138">
        <v>980</v>
      </c>
      <c r="D22" s="143">
        <f t="shared" si="1"/>
        <v>146.30000000000001</v>
      </c>
      <c r="E22" s="148">
        <f t="shared" si="0"/>
        <v>310</v>
      </c>
      <c r="F22" s="33"/>
      <c r="G22" s="45"/>
    </row>
    <row r="23" spans="1:10" ht="39" customHeight="1" x14ac:dyDescent="0.2">
      <c r="A23" s="142" t="s">
        <v>60</v>
      </c>
      <c r="B23" s="138">
        <v>256</v>
      </c>
      <c r="C23" s="138">
        <v>1032</v>
      </c>
      <c r="D23" s="143">
        <f t="shared" si="1"/>
        <v>403.1</v>
      </c>
      <c r="E23" s="148">
        <f t="shared" si="0"/>
        <v>776</v>
      </c>
      <c r="F23" s="33"/>
      <c r="G23" s="45"/>
    </row>
    <row r="24" spans="1:10" ht="38.25" customHeight="1" x14ac:dyDescent="0.2">
      <c r="A24" s="142" t="s">
        <v>61</v>
      </c>
      <c r="B24" s="138">
        <v>46</v>
      </c>
      <c r="C24" s="138">
        <v>55</v>
      </c>
      <c r="D24" s="143">
        <f t="shared" si="1"/>
        <v>119.6</v>
      </c>
      <c r="E24" s="148">
        <f t="shared" si="0"/>
        <v>9</v>
      </c>
      <c r="F24" s="33"/>
      <c r="G24" s="45"/>
    </row>
    <row r="25" spans="1:10" ht="22.5" customHeight="1" x14ac:dyDescent="0.2">
      <c r="A25" s="142" t="s">
        <v>62</v>
      </c>
      <c r="B25" s="138">
        <v>2</v>
      </c>
      <c r="C25" s="138">
        <v>0</v>
      </c>
      <c r="D25" s="143">
        <f t="shared" si="1"/>
        <v>0</v>
      </c>
      <c r="E25" s="148">
        <f t="shared" si="0"/>
        <v>-2</v>
      </c>
      <c r="F25" s="33"/>
      <c r="G25" s="45"/>
    </row>
    <row r="26" spans="1:10" x14ac:dyDescent="0.2">
      <c r="A26" s="38"/>
      <c r="B26" s="38"/>
      <c r="C26" s="38"/>
      <c r="D26" s="38"/>
      <c r="E26" s="38"/>
    </row>
    <row r="27" spans="1:10" x14ac:dyDescent="0.2">
      <c r="A27" s="38"/>
      <c r="B27" s="38"/>
      <c r="C27" s="38"/>
      <c r="D27" s="38"/>
      <c r="E27" s="38"/>
    </row>
  </sheetData>
  <sortState ref="I7:J17">
    <sortCondition ref="J7:J17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zoomScale="75" zoomScaleNormal="75" zoomScaleSheetLayoutView="75" workbookViewId="0">
      <selection activeCell="F7" sqref="F7:F15"/>
    </sheetView>
  </sheetViews>
  <sheetFormatPr defaultColWidth="8.85546875" defaultRowHeight="12.75" x14ac:dyDescent="0.2"/>
  <cols>
    <col min="1" max="1" width="52.85546875" style="34" customWidth="1"/>
    <col min="2" max="4" width="19.5703125" style="34" customWidth="1"/>
    <col min="5" max="5" width="18.5703125" style="34" customWidth="1"/>
    <col min="6" max="6" width="8.85546875" style="34"/>
    <col min="7" max="7" width="10.85546875" style="34" bestFit="1" customWidth="1"/>
    <col min="8" max="8" width="32.7109375" style="34" customWidth="1"/>
    <col min="9" max="16384" width="8.85546875" style="34"/>
  </cols>
  <sheetData>
    <row r="1" spans="1:18" s="30" customFormat="1" ht="26.25" customHeight="1" x14ac:dyDescent="0.3">
      <c r="A1" s="225" t="s">
        <v>107</v>
      </c>
      <c r="B1" s="225"/>
      <c r="C1" s="225"/>
      <c r="D1" s="225"/>
      <c r="E1" s="225"/>
    </row>
    <row r="2" spans="1:18" s="30" customFormat="1" ht="24" customHeight="1" x14ac:dyDescent="0.3">
      <c r="A2" s="226" t="s">
        <v>63</v>
      </c>
      <c r="B2" s="226"/>
      <c r="C2" s="226"/>
      <c r="D2" s="226"/>
      <c r="E2" s="226"/>
    </row>
    <row r="3" spans="1:18" s="30" customFormat="1" ht="17.25" customHeight="1" x14ac:dyDescent="0.35">
      <c r="A3" s="133"/>
      <c r="B3" s="133"/>
      <c r="C3" s="133"/>
      <c r="D3" s="133"/>
      <c r="E3" s="133"/>
    </row>
    <row r="4" spans="1:18" s="32" customFormat="1" ht="25.5" customHeight="1" x14ac:dyDescent="0.2">
      <c r="A4" s="227"/>
      <c r="B4" s="218" t="s">
        <v>165</v>
      </c>
      <c r="C4" s="218" t="s">
        <v>166</v>
      </c>
      <c r="D4" s="228" t="s">
        <v>96</v>
      </c>
      <c r="E4" s="228"/>
    </row>
    <row r="5" spans="1:18" s="32" customFormat="1" ht="37.5" customHeight="1" x14ac:dyDescent="0.2">
      <c r="A5" s="227"/>
      <c r="B5" s="218"/>
      <c r="C5" s="218"/>
      <c r="D5" s="135" t="s">
        <v>2</v>
      </c>
      <c r="E5" s="135" t="s">
        <v>98</v>
      </c>
    </row>
    <row r="6" spans="1:18" s="40" customFormat="1" ht="34.5" customHeight="1" x14ac:dyDescent="0.25">
      <c r="A6" s="144" t="s">
        <v>43</v>
      </c>
      <c r="B6" s="39">
        <f>SUM(B7:B15)</f>
        <v>2865</v>
      </c>
      <c r="C6" s="39">
        <f>SUM(C7:C15)</f>
        <v>3046</v>
      </c>
      <c r="D6" s="145">
        <f>ROUND(C6/B6*100,1)</f>
        <v>106.3</v>
      </c>
      <c r="E6" s="39">
        <f>C6-B6</f>
        <v>181</v>
      </c>
      <c r="G6" s="41"/>
    </row>
    <row r="7" spans="1:18" ht="51" customHeight="1" x14ac:dyDescent="0.2">
      <c r="A7" s="146" t="s">
        <v>64</v>
      </c>
      <c r="B7" s="42">
        <v>600</v>
      </c>
      <c r="C7" s="42">
        <v>231</v>
      </c>
      <c r="D7" s="149">
        <f t="shared" ref="D7:D15" si="0">ROUND(C7/B7*100,1)</f>
        <v>38.5</v>
      </c>
      <c r="E7" s="43">
        <f t="shared" ref="E7:E15" si="1">C7-B7</f>
        <v>-369</v>
      </c>
      <c r="F7" s="44"/>
      <c r="G7" s="41"/>
      <c r="H7" s="44"/>
      <c r="K7" s="44"/>
    </row>
    <row r="8" spans="1:18" ht="35.25" customHeight="1" x14ac:dyDescent="0.2">
      <c r="A8" s="146" t="s">
        <v>65</v>
      </c>
      <c r="B8" s="42">
        <v>924</v>
      </c>
      <c r="C8" s="42">
        <v>915</v>
      </c>
      <c r="D8" s="149">
        <f t="shared" si="0"/>
        <v>99</v>
      </c>
      <c r="E8" s="43">
        <f t="shared" si="1"/>
        <v>-9</v>
      </c>
      <c r="F8" s="44"/>
      <c r="G8" s="41"/>
      <c r="H8" s="44"/>
      <c r="K8" s="44"/>
    </row>
    <row r="9" spans="1:18" s="36" customFormat="1" ht="25.5" customHeight="1" x14ac:dyDescent="0.2">
      <c r="A9" s="146" t="s">
        <v>66</v>
      </c>
      <c r="B9" s="42">
        <v>379</v>
      </c>
      <c r="C9" s="42">
        <v>754</v>
      </c>
      <c r="D9" s="149">
        <f t="shared" si="0"/>
        <v>198.9</v>
      </c>
      <c r="E9" s="43">
        <f t="shared" si="1"/>
        <v>375</v>
      </c>
      <c r="F9" s="44"/>
      <c r="G9" s="41"/>
      <c r="H9" s="44"/>
      <c r="I9" s="34"/>
      <c r="K9" s="44"/>
    </row>
    <row r="10" spans="1:18" ht="36.75" customHeight="1" x14ac:dyDescent="0.2">
      <c r="A10" s="146" t="s">
        <v>67</v>
      </c>
      <c r="B10" s="42">
        <v>34</v>
      </c>
      <c r="C10" s="42">
        <v>59</v>
      </c>
      <c r="D10" s="149">
        <f t="shared" si="0"/>
        <v>173.5</v>
      </c>
      <c r="E10" s="43">
        <f t="shared" si="1"/>
        <v>25</v>
      </c>
      <c r="F10" s="44"/>
      <c r="G10" s="41"/>
      <c r="H10" s="44"/>
      <c r="K10" s="44"/>
    </row>
    <row r="11" spans="1:18" ht="28.5" customHeight="1" x14ac:dyDescent="0.2">
      <c r="A11" s="146" t="s">
        <v>68</v>
      </c>
      <c r="B11" s="42">
        <v>272</v>
      </c>
      <c r="C11" s="42">
        <v>521</v>
      </c>
      <c r="D11" s="149">
        <f t="shared" si="0"/>
        <v>191.5</v>
      </c>
      <c r="E11" s="43">
        <f t="shared" si="1"/>
        <v>249</v>
      </c>
      <c r="F11" s="44"/>
      <c r="G11" s="41"/>
      <c r="H11" s="44"/>
      <c r="K11" s="44"/>
    </row>
    <row r="12" spans="1:18" ht="59.25" customHeight="1" x14ac:dyDescent="0.2">
      <c r="A12" s="146" t="s">
        <v>69</v>
      </c>
      <c r="B12" s="42">
        <v>21</v>
      </c>
      <c r="C12" s="42">
        <v>0</v>
      </c>
      <c r="D12" s="149">
        <f t="shared" si="0"/>
        <v>0</v>
      </c>
      <c r="E12" s="43">
        <f t="shared" si="1"/>
        <v>-21</v>
      </c>
      <c r="F12" s="44"/>
      <c r="G12" s="41"/>
      <c r="H12" s="44"/>
      <c r="K12" s="44"/>
    </row>
    <row r="13" spans="1:18" ht="30.75" customHeight="1" x14ac:dyDescent="0.2">
      <c r="A13" s="146" t="s">
        <v>70</v>
      </c>
      <c r="B13" s="42">
        <v>159</v>
      </c>
      <c r="C13" s="42">
        <v>55</v>
      </c>
      <c r="D13" s="149">
        <f t="shared" si="0"/>
        <v>34.6</v>
      </c>
      <c r="E13" s="43">
        <f t="shared" si="1"/>
        <v>-104</v>
      </c>
      <c r="F13" s="44"/>
      <c r="G13" s="41"/>
      <c r="H13" s="44"/>
      <c r="K13" s="44"/>
      <c r="R13" s="45"/>
    </row>
    <row r="14" spans="1:18" ht="75" customHeight="1" x14ac:dyDescent="0.2">
      <c r="A14" s="146" t="s">
        <v>71</v>
      </c>
      <c r="B14" s="42">
        <v>223</v>
      </c>
      <c r="C14" s="42">
        <v>279</v>
      </c>
      <c r="D14" s="149">
        <f t="shared" si="0"/>
        <v>125.1</v>
      </c>
      <c r="E14" s="43">
        <f t="shared" si="1"/>
        <v>56</v>
      </c>
      <c r="F14" s="44"/>
      <c r="G14" s="41"/>
      <c r="H14" s="44"/>
      <c r="K14" s="44"/>
      <c r="R14" s="45"/>
    </row>
    <row r="15" spans="1:18" ht="33" customHeight="1" x14ac:dyDescent="0.2">
      <c r="A15" s="146" t="s">
        <v>72</v>
      </c>
      <c r="B15" s="42">
        <v>253</v>
      </c>
      <c r="C15" s="42">
        <v>232</v>
      </c>
      <c r="D15" s="149">
        <f t="shared" si="0"/>
        <v>91.7</v>
      </c>
      <c r="E15" s="43">
        <f t="shared" si="1"/>
        <v>-21</v>
      </c>
      <c r="F15" s="44"/>
      <c r="G15" s="41"/>
      <c r="H15" s="44"/>
      <c r="K15" s="44"/>
      <c r="R15" s="45"/>
    </row>
    <row r="16" spans="1:18" x14ac:dyDescent="0.2">
      <c r="A16" s="38"/>
      <c r="B16" s="38"/>
      <c r="C16" s="38"/>
      <c r="D16" s="38"/>
      <c r="E16" s="38"/>
      <c r="R16" s="45"/>
    </row>
    <row r="17" spans="1:18" x14ac:dyDescent="0.2">
      <c r="A17" s="38"/>
      <c r="B17" s="38"/>
      <c r="C17" s="38"/>
      <c r="D17" s="38"/>
      <c r="E17" s="38"/>
      <c r="R17" s="45"/>
    </row>
    <row r="18" spans="1:18" x14ac:dyDescent="0.2">
      <c r="R18" s="45"/>
    </row>
    <row r="19" spans="1:18" x14ac:dyDescent="0.2">
      <c r="R19" s="45"/>
    </row>
    <row r="20" spans="1:18" x14ac:dyDescent="0.2">
      <c r="R20" s="45"/>
    </row>
    <row r="21" spans="1:18" x14ac:dyDescent="0.2">
      <c r="R21" s="45"/>
    </row>
  </sheetData>
  <sortState ref="H8:I15">
    <sortCondition ref="I8:I15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0" zoomScaleNormal="80" zoomScaleSheetLayoutView="70" workbookViewId="0">
      <pane xSplit="1" ySplit="4" topLeftCell="B14" activePane="bottomRight" state="frozen"/>
      <selection activeCell="B3" sqref="B3:B4"/>
      <selection pane="topRight" activeCell="B3" sqref="B3:B4"/>
      <selection pane="bottomLeft" activeCell="B3" sqref="B3:B4"/>
      <selection pane="bottomRight" activeCell="L30" sqref="L30"/>
    </sheetView>
  </sheetViews>
  <sheetFormatPr defaultRowHeight="12.75" x14ac:dyDescent="0.2"/>
  <cols>
    <col min="1" max="1" width="71.7109375" style="150" customWidth="1"/>
    <col min="2" max="2" width="11.7109375" style="150" customWidth="1"/>
    <col min="3" max="3" width="13.5703125" style="172" customWidth="1"/>
    <col min="4" max="4" width="10.7109375" style="150" customWidth="1"/>
    <col min="5" max="5" width="11.7109375" style="150" customWidth="1"/>
    <col min="6" max="7" width="0" style="150" hidden="1" customWidth="1"/>
    <col min="8" max="16384" width="9.140625" style="150"/>
  </cols>
  <sheetData>
    <row r="1" spans="1:10" ht="39.75" customHeight="1" x14ac:dyDescent="0.2">
      <c r="A1" s="232" t="s">
        <v>144</v>
      </c>
      <c r="B1" s="232"/>
      <c r="C1" s="232"/>
      <c r="D1" s="232"/>
      <c r="E1" s="232"/>
    </row>
    <row r="2" spans="1:10" ht="33" customHeight="1" x14ac:dyDescent="0.45">
      <c r="A2" s="242" t="s">
        <v>164</v>
      </c>
      <c r="B2" s="242"/>
      <c r="C2" s="242"/>
      <c r="D2" s="242"/>
      <c r="E2" s="242"/>
      <c r="G2" s="243"/>
      <c r="H2" s="243"/>
      <c r="I2" s="243"/>
      <c r="J2" s="243"/>
    </row>
    <row r="3" spans="1:10" ht="13.5" customHeight="1" x14ac:dyDescent="0.2">
      <c r="A3" s="239" t="s">
        <v>0</v>
      </c>
      <c r="B3" s="244" t="s">
        <v>108</v>
      </c>
      <c r="C3" s="244" t="s">
        <v>109</v>
      </c>
      <c r="D3" s="245" t="s">
        <v>1</v>
      </c>
      <c r="E3" s="245"/>
    </row>
    <row r="4" spans="1:10" ht="27" customHeight="1" x14ac:dyDescent="0.2">
      <c r="A4" s="239"/>
      <c r="B4" s="244"/>
      <c r="C4" s="244"/>
      <c r="D4" s="151" t="s">
        <v>2</v>
      </c>
      <c r="E4" s="152" t="s">
        <v>145</v>
      </c>
    </row>
    <row r="5" spans="1:10" ht="24.75" customHeight="1" x14ac:dyDescent="0.2">
      <c r="A5" s="153" t="s">
        <v>146</v>
      </c>
      <c r="B5" s="188">
        <f>'7'!B9</f>
        <v>22051</v>
      </c>
      <c r="C5" s="188">
        <f>'7'!C9</f>
        <v>19155</v>
      </c>
      <c r="D5" s="154">
        <f>ROUND(C5/B5*100,1)</f>
        <v>86.9</v>
      </c>
      <c r="E5" s="297">
        <f>C5-B5</f>
        <v>-2896</v>
      </c>
    </row>
    <row r="6" spans="1:10" ht="24.75" customHeight="1" x14ac:dyDescent="0.2">
      <c r="A6" s="155" t="s">
        <v>110</v>
      </c>
      <c r="B6" s="184">
        <f>'7'!F9</f>
        <v>11269</v>
      </c>
      <c r="C6" s="184">
        <f>'7'!G9</f>
        <v>9942</v>
      </c>
      <c r="D6" s="156">
        <f>ROUND(C6/B6*100,1)</f>
        <v>88.2</v>
      </c>
      <c r="E6" s="296">
        <f>C6-B6</f>
        <v>-1327</v>
      </c>
    </row>
    <row r="7" spans="1:10" ht="39.75" customHeight="1" x14ac:dyDescent="0.2">
      <c r="A7" s="157" t="s">
        <v>147</v>
      </c>
      <c r="B7" s="177">
        <f>'7'!J9</f>
        <v>15835</v>
      </c>
      <c r="C7" s="177">
        <f>'7'!K9</f>
        <v>15387</v>
      </c>
      <c r="D7" s="158">
        <f>ROUND(C7/B7*100,1)</f>
        <v>97.2</v>
      </c>
      <c r="E7" s="189">
        <f>C7-B7</f>
        <v>-448</v>
      </c>
      <c r="F7" s="159">
        <f>B7-B8</f>
        <v>6616</v>
      </c>
      <c r="G7" s="159">
        <f>C7-C8</f>
        <v>5634</v>
      </c>
    </row>
    <row r="8" spans="1:10" ht="28.5" customHeight="1" x14ac:dyDescent="0.2">
      <c r="A8" s="160" t="s">
        <v>148</v>
      </c>
      <c r="B8" s="185">
        <f>'7'!N9</f>
        <v>9219</v>
      </c>
      <c r="C8" s="185">
        <f>'7'!O9</f>
        <v>9753</v>
      </c>
      <c r="D8" s="158">
        <f>ROUND(C8/B8*100,1)</f>
        <v>105.8</v>
      </c>
      <c r="E8" s="189">
        <f>C8-B8</f>
        <v>534</v>
      </c>
      <c r="F8" s="162"/>
      <c r="G8" s="163"/>
    </row>
    <row r="9" spans="1:10" ht="39.75" customHeight="1" x14ac:dyDescent="0.2">
      <c r="A9" s="160" t="s">
        <v>111</v>
      </c>
      <c r="B9" s="161">
        <f>B8/'6'!B7*100</f>
        <v>58.219134827912853</v>
      </c>
      <c r="C9" s="161">
        <f>C8/'6'!C7*100</f>
        <v>63.384675375316824</v>
      </c>
      <c r="D9" s="303" t="s">
        <v>167</v>
      </c>
      <c r="E9" s="302"/>
      <c r="F9" s="162"/>
      <c r="G9" s="163"/>
    </row>
    <row r="10" spans="1:10" ht="42" customHeight="1" x14ac:dyDescent="0.2">
      <c r="A10" s="164" t="s">
        <v>112</v>
      </c>
      <c r="B10" s="300">
        <v>6232</v>
      </c>
      <c r="C10" s="300">
        <v>5232</v>
      </c>
      <c r="D10" s="299">
        <f>ROUND(C10/B10*100,1)</f>
        <v>84</v>
      </c>
      <c r="E10" s="298">
        <f>C10-B10</f>
        <v>-1000</v>
      </c>
    </row>
    <row r="11" spans="1:10" ht="43.5" customHeight="1" x14ac:dyDescent="0.2">
      <c r="A11" s="165" t="s">
        <v>113</v>
      </c>
      <c r="B11" s="14">
        <v>10</v>
      </c>
      <c r="C11" s="14">
        <v>22</v>
      </c>
      <c r="D11" s="301" t="s">
        <v>168</v>
      </c>
      <c r="E11" s="198">
        <f>C11-B11</f>
        <v>12</v>
      </c>
    </row>
    <row r="12" spans="1:10" ht="43.5" customHeight="1" x14ac:dyDescent="0.2">
      <c r="A12" s="166" t="s">
        <v>149</v>
      </c>
      <c r="B12" s="187">
        <v>347</v>
      </c>
      <c r="C12" s="187">
        <v>310</v>
      </c>
      <c r="D12" s="168">
        <f>ROUND(C12/B12*100,1)</f>
        <v>89.3</v>
      </c>
      <c r="E12" s="198">
        <f>C12-B12</f>
        <v>-37</v>
      </c>
    </row>
    <row r="13" spans="1:10" ht="29.25" customHeight="1" x14ac:dyDescent="0.2">
      <c r="A13" s="166" t="s">
        <v>150</v>
      </c>
      <c r="B13" s="187">
        <f>'7'!R9</f>
        <v>2823</v>
      </c>
      <c r="C13" s="187">
        <f>'7'!S9</f>
        <v>1015</v>
      </c>
      <c r="D13" s="168">
        <f t="shared" ref="D13:D21" si="0">ROUND(C13/B13*100,1)</f>
        <v>36</v>
      </c>
      <c r="E13" s="198">
        <f>C13-B13</f>
        <v>-1808</v>
      </c>
    </row>
    <row r="14" spans="1:10" ht="24.75" customHeight="1" x14ac:dyDescent="0.2">
      <c r="A14" s="169" t="s">
        <v>151</v>
      </c>
      <c r="B14" s="177">
        <v>200</v>
      </c>
      <c r="C14" s="177">
        <v>14</v>
      </c>
      <c r="D14" s="168">
        <f t="shared" si="0"/>
        <v>7</v>
      </c>
      <c r="E14" s="189">
        <f>C14-B14</f>
        <v>-186</v>
      </c>
    </row>
    <row r="15" spans="1:10" ht="34.5" customHeight="1" x14ac:dyDescent="0.2">
      <c r="A15" s="170" t="s">
        <v>114</v>
      </c>
      <c r="B15" s="187">
        <v>3</v>
      </c>
      <c r="C15" s="187">
        <v>32</v>
      </c>
      <c r="D15" s="168" t="s">
        <v>169</v>
      </c>
      <c r="E15" s="167" t="s">
        <v>170</v>
      </c>
    </row>
    <row r="16" spans="1:10" ht="47.25" customHeight="1" x14ac:dyDescent="0.2">
      <c r="A16" s="171" t="s">
        <v>152</v>
      </c>
      <c r="B16" s="186">
        <f>'7'!AH9</f>
        <v>2407</v>
      </c>
      <c r="C16" s="186">
        <f>'7'!AI9</f>
        <v>1953</v>
      </c>
      <c r="D16" s="168">
        <f t="shared" si="0"/>
        <v>81.099999999999994</v>
      </c>
      <c r="E16" s="193">
        <f t="shared" ref="E16:E21" si="1">C16-B16</f>
        <v>-454</v>
      </c>
      <c r="F16" s="172"/>
    </row>
    <row r="17" spans="1:10" ht="42.75" customHeight="1" x14ac:dyDescent="0.2">
      <c r="A17" s="166" t="s">
        <v>153</v>
      </c>
      <c r="B17" s="187">
        <f>'7'!V9</f>
        <v>54897</v>
      </c>
      <c r="C17" s="187">
        <f>'7'!W9</f>
        <v>55830</v>
      </c>
      <c r="D17" s="168">
        <f t="shared" si="0"/>
        <v>101.7</v>
      </c>
      <c r="E17" s="194">
        <f t="shared" si="1"/>
        <v>933</v>
      </c>
    </row>
    <row r="18" spans="1:10" ht="25.5" customHeight="1" x14ac:dyDescent="0.2">
      <c r="A18" s="166" t="s">
        <v>154</v>
      </c>
      <c r="B18" s="187">
        <v>19491</v>
      </c>
      <c r="C18" s="187">
        <v>16709</v>
      </c>
      <c r="D18" s="168">
        <f t="shared" si="0"/>
        <v>85.7</v>
      </c>
      <c r="E18" s="195">
        <f t="shared" si="1"/>
        <v>-2782</v>
      </c>
    </row>
    <row r="19" spans="1:10" ht="44.25" customHeight="1" x14ac:dyDescent="0.2">
      <c r="A19" s="173" t="s">
        <v>155</v>
      </c>
      <c r="B19" s="187">
        <f>'7'!AL9</f>
        <v>5222</v>
      </c>
      <c r="C19" s="187">
        <f>'7'!AM9</f>
        <v>5217</v>
      </c>
      <c r="D19" s="168">
        <f t="shared" si="0"/>
        <v>99.9</v>
      </c>
      <c r="E19" s="196">
        <f t="shared" si="1"/>
        <v>-5</v>
      </c>
      <c r="F19" s="174"/>
    </row>
    <row r="20" spans="1:10" ht="28.5" customHeight="1" x14ac:dyDescent="0.2">
      <c r="A20" s="171" t="s">
        <v>156</v>
      </c>
      <c r="B20" s="188">
        <f>'7'!AP9</f>
        <v>24637</v>
      </c>
      <c r="C20" s="188">
        <f>'7'!AQ9</f>
        <v>26895</v>
      </c>
      <c r="D20" s="168">
        <f t="shared" si="0"/>
        <v>109.2</v>
      </c>
      <c r="E20" s="196">
        <f>C20-B20</f>
        <v>2258</v>
      </c>
      <c r="F20" s="174"/>
    </row>
    <row r="21" spans="1:10" ht="24" customHeight="1" x14ac:dyDescent="0.2">
      <c r="A21" s="175" t="s">
        <v>115</v>
      </c>
      <c r="B21" s="184">
        <v>23497</v>
      </c>
      <c r="C21" s="184">
        <v>25855</v>
      </c>
      <c r="D21" s="168">
        <f t="shared" si="0"/>
        <v>110</v>
      </c>
      <c r="E21" s="197">
        <f t="shared" si="1"/>
        <v>2358</v>
      </c>
      <c r="F21" s="174"/>
    </row>
    <row r="22" spans="1:10" ht="9" customHeight="1" x14ac:dyDescent="0.2">
      <c r="A22" s="233" t="s">
        <v>116</v>
      </c>
      <c r="B22" s="234"/>
      <c r="C22" s="234"/>
      <c r="D22" s="234"/>
      <c r="E22" s="235"/>
    </row>
    <row r="23" spans="1:10" ht="12" customHeight="1" x14ac:dyDescent="0.2">
      <c r="A23" s="236"/>
      <c r="B23" s="237"/>
      <c r="C23" s="237"/>
      <c r="D23" s="237"/>
      <c r="E23" s="238"/>
    </row>
    <row r="24" spans="1:10" ht="12.75" customHeight="1" x14ac:dyDescent="0.2">
      <c r="A24" s="239" t="s">
        <v>0</v>
      </c>
      <c r="B24" s="239" t="s">
        <v>171</v>
      </c>
      <c r="C24" s="239" t="s">
        <v>172</v>
      </c>
      <c r="D24" s="240" t="s">
        <v>1</v>
      </c>
      <c r="E24" s="241"/>
    </row>
    <row r="25" spans="1:10" ht="33" customHeight="1" x14ac:dyDescent="0.2">
      <c r="A25" s="239"/>
      <c r="B25" s="239"/>
      <c r="C25" s="239"/>
      <c r="D25" s="151" t="s">
        <v>2</v>
      </c>
      <c r="E25" s="176" t="s">
        <v>157</v>
      </c>
    </row>
    <row r="26" spans="1:10" ht="24" customHeight="1" x14ac:dyDescent="0.2">
      <c r="A26" s="157" t="s">
        <v>158</v>
      </c>
      <c r="B26" s="177">
        <f>'7'!AT9</f>
        <v>8639</v>
      </c>
      <c r="C26" s="177">
        <f>'7'!AU9</f>
        <v>8047</v>
      </c>
      <c r="D26" s="158">
        <f t="shared" ref="D26:D31" si="2">ROUND(C26/B26*100,1)</f>
        <v>93.1</v>
      </c>
      <c r="E26" s="192">
        <f t="shared" ref="E26:E31" si="3">C26-B26</f>
        <v>-592</v>
      </c>
    </row>
    <row r="27" spans="1:10" ht="24" customHeight="1" x14ac:dyDescent="0.2">
      <c r="A27" s="157" t="s">
        <v>159</v>
      </c>
      <c r="B27" s="177">
        <f>'7'!AX9</f>
        <v>7471</v>
      </c>
      <c r="C27" s="177">
        <f>'7'!AY9</f>
        <v>6787</v>
      </c>
      <c r="D27" s="158">
        <f t="shared" si="2"/>
        <v>90.8</v>
      </c>
      <c r="E27" s="189">
        <f t="shared" si="3"/>
        <v>-684</v>
      </c>
    </row>
    <row r="28" spans="1:10" ht="38.25" customHeight="1" x14ac:dyDescent="0.2">
      <c r="A28" s="157" t="s">
        <v>173</v>
      </c>
      <c r="B28" s="177">
        <f>'7'!BB9</f>
        <v>1794</v>
      </c>
      <c r="C28" s="177">
        <f>'7'!BC9</f>
        <v>2219</v>
      </c>
      <c r="D28" s="158">
        <f t="shared" si="2"/>
        <v>123.7</v>
      </c>
      <c r="E28" s="190">
        <f t="shared" si="3"/>
        <v>425</v>
      </c>
      <c r="F28" s="174"/>
    </row>
    <row r="29" spans="1:10" ht="26.25" customHeight="1" x14ac:dyDescent="0.2">
      <c r="A29" s="178" t="s">
        <v>160</v>
      </c>
      <c r="B29" s="182">
        <f>'7'!BE9</f>
        <v>2287</v>
      </c>
      <c r="C29" s="182">
        <f>'7'!BF9</f>
        <v>2784</v>
      </c>
      <c r="D29" s="158">
        <f t="shared" si="2"/>
        <v>121.7</v>
      </c>
      <c r="E29" s="191">
        <f t="shared" si="3"/>
        <v>497</v>
      </c>
      <c r="J29" s="180"/>
    </row>
    <row r="30" spans="1:10" ht="45" customHeight="1" x14ac:dyDescent="0.2">
      <c r="A30" s="178" t="s">
        <v>161</v>
      </c>
      <c r="B30" s="295">
        <f>'7'!BI9</f>
        <v>1274</v>
      </c>
      <c r="C30" s="295">
        <v>635</v>
      </c>
      <c r="D30" s="294">
        <f t="shared" si="2"/>
        <v>49.8</v>
      </c>
      <c r="E30" s="293">
        <f t="shared" si="3"/>
        <v>-639</v>
      </c>
      <c r="J30" s="180"/>
    </row>
    <row r="31" spans="1:10" ht="27" customHeight="1" x14ac:dyDescent="0.2">
      <c r="A31" s="181" t="s">
        <v>117</v>
      </c>
      <c r="B31" s="182">
        <v>3916.14</v>
      </c>
      <c r="C31" s="182">
        <v>5120.6499999999996</v>
      </c>
      <c r="D31" s="179">
        <f t="shared" si="2"/>
        <v>130.80000000000001</v>
      </c>
      <c r="E31" s="177">
        <f t="shared" si="3"/>
        <v>1204.5099999999998</v>
      </c>
      <c r="J31" s="180"/>
    </row>
    <row r="32" spans="1:10" ht="27" customHeight="1" x14ac:dyDescent="0.2">
      <c r="A32" s="157" t="s">
        <v>118</v>
      </c>
      <c r="B32" s="177">
        <f>B26/B29</f>
        <v>3.7774376912986445</v>
      </c>
      <c r="C32" s="177">
        <f>C26/C29</f>
        <v>2.8904454022988504</v>
      </c>
      <c r="D32" s="229" t="s">
        <v>119</v>
      </c>
      <c r="E32" s="230"/>
    </row>
    <row r="33" spans="1:5" ht="33" customHeight="1" x14ac:dyDescent="0.2">
      <c r="A33" s="231"/>
      <c r="B33" s="231"/>
      <c r="C33" s="231"/>
      <c r="D33" s="231"/>
      <c r="E33" s="231"/>
    </row>
  </sheetData>
  <mergeCells count="15">
    <mergeCell ref="G2:J2"/>
    <mergeCell ref="A3:A4"/>
    <mergeCell ref="B3:B4"/>
    <mergeCell ref="C3:C4"/>
    <mergeCell ref="D3:E3"/>
    <mergeCell ref="D32:E32"/>
    <mergeCell ref="A33:E33"/>
    <mergeCell ref="A1:E1"/>
    <mergeCell ref="D9:E9"/>
    <mergeCell ref="A22:E23"/>
    <mergeCell ref="A24:A25"/>
    <mergeCell ref="B24:B25"/>
    <mergeCell ref="C24:C25"/>
    <mergeCell ref="D24:E24"/>
    <mergeCell ref="A2:E2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L138"/>
  <sheetViews>
    <sheetView topLeftCell="AC1" zoomScale="80" zoomScaleNormal="80" zoomScaleSheetLayoutView="78" workbookViewId="0">
      <selection activeCell="AK40" sqref="AK40"/>
    </sheetView>
  </sheetViews>
  <sheetFormatPr defaultRowHeight="12.75" x14ac:dyDescent="0.2"/>
  <cols>
    <col min="1" max="1" width="20" style="3" customWidth="1"/>
    <col min="2" max="3" width="8.85546875" style="3" customWidth="1"/>
    <col min="4" max="4" width="6" style="3" customWidth="1"/>
    <col min="5" max="5" width="8.140625" style="3" customWidth="1"/>
    <col min="6" max="6" width="8.85546875" style="3" customWidth="1"/>
    <col min="7" max="7" width="8.28515625" style="3" customWidth="1"/>
    <col min="8" max="8" width="7" style="3" customWidth="1"/>
    <col min="9" max="9" width="8.140625" style="3" customWidth="1"/>
    <col min="10" max="10" width="8.7109375" style="3" customWidth="1"/>
    <col min="11" max="11" width="8.85546875" style="3" customWidth="1"/>
    <col min="12" max="12" width="7.42578125" style="3" customWidth="1"/>
    <col min="13" max="13" width="8.140625" style="3" customWidth="1"/>
    <col min="14" max="14" width="8.28515625" style="3" customWidth="1"/>
    <col min="15" max="15" width="8" style="3" customWidth="1"/>
    <col min="16" max="16" width="7.42578125" style="3" customWidth="1"/>
    <col min="17" max="17" width="7" style="3" customWidth="1"/>
    <col min="18" max="18" width="7.85546875" style="3" customWidth="1"/>
    <col min="19" max="19" width="7.5703125" style="3" customWidth="1"/>
    <col min="20" max="20" width="6.42578125" style="3" customWidth="1"/>
    <col min="21" max="21" width="7.85546875" style="3" customWidth="1"/>
    <col min="22" max="22" width="10.28515625" style="3" customWidth="1"/>
    <col min="23" max="23" width="10" style="3" customWidth="1"/>
    <col min="24" max="24" width="6.42578125" style="3" customWidth="1"/>
    <col min="25" max="25" width="8.42578125" style="3" customWidth="1"/>
    <col min="26" max="26" width="8.5703125" style="3" customWidth="1"/>
    <col min="27" max="27" width="8.7109375" style="3" customWidth="1"/>
    <col min="28" max="28" width="6.28515625" style="3" customWidth="1"/>
    <col min="29" max="30" width="8.28515625" style="3" customWidth="1"/>
    <col min="31" max="31" width="8.7109375" style="3" customWidth="1"/>
    <col min="32" max="32" width="6.7109375" style="3" customWidth="1"/>
    <col min="33" max="33" width="8.42578125" style="3" customWidth="1"/>
    <col min="34" max="34" width="8" style="3" customWidth="1"/>
    <col min="35" max="35" width="8.42578125" style="3" customWidth="1"/>
    <col min="36" max="36" width="6.28515625" style="3" customWidth="1"/>
    <col min="37" max="37" width="6.85546875" style="3" customWidth="1"/>
    <col min="38" max="38" width="8.140625" style="3" customWidth="1"/>
    <col min="39" max="39" width="9" style="3" customWidth="1"/>
    <col min="40" max="40" width="7.42578125" style="3" customWidth="1"/>
    <col min="41" max="41" width="7.28515625" style="3" customWidth="1"/>
    <col min="42" max="42" width="8.7109375" style="3" customWidth="1"/>
    <col min="43" max="43" width="8.28515625" style="3" customWidth="1"/>
    <col min="44" max="44" width="6.7109375" style="3" customWidth="1"/>
    <col min="45" max="45" width="7.42578125" style="3" customWidth="1"/>
    <col min="46" max="46" width="8.42578125" style="3" customWidth="1"/>
    <col min="47" max="47" width="9" style="3" customWidth="1"/>
    <col min="48" max="48" width="6" style="3" customWidth="1"/>
    <col min="49" max="49" width="8" style="3" customWidth="1"/>
    <col min="50" max="50" width="8.7109375" style="3" customWidth="1"/>
    <col min="51" max="51" width="9" style="3" customWidth="1"/>
    <col min="52" max="52" width="6.42578125" style="3" customWidth="1"/>
    <col min="53" max="53" width="7.85546875" style="3" customWidth="1"/>
    <col min="54" max="56" width="7.140625" style="3" customWidth="1"/>
    <col min="57" max="57" width="0.140625" style="3" customWidth="1"/>
    <col min="58" max="58" width="7.85546875" style="3" hidden="1" customWidth="1"/>
    <col min="59" max="59" width="7.42578125" style="3" hidden="1" customWidth="1"/>
    <col min="60" max="60" width="7.85546875" style="3" hidden="1" customWidth="1"/>
    <col min="61" max="61" width="8" style="3" hidden="1" customWidth="1"/>
    <col min="62" max="64" width="9.140625" style="3" hidden="1" customWidth="1"/>
    <col min="65" max="16384" width="9.140625" style="3"/>
  </cols>
  <sheetData>
    <row r="1" spans="1:64" ht="21.75" customHeight="1" x14ac:dyDescent="0.35">
      <c r="A1" s="280" t="s">
        <v>162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T1" s="4"/>
      <c r="AV1" s="4"/>
      <c r="AW1" s="4"/>
      <c r="AY1" s="5"/>
      <c r="BD1" s="5"/>
      <c r="BE1" s="5"/>
    </row>
    <row r="2" spans="1:64" ht="21.75" customHeight="1" x14ac:dyDescent="0.35">
      <c r="A2" s="281" t="s">
        <v>163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5"/>
      <c r="AM2" s="7"/>
      <c r="AN2" s="5" t="s">
        <v>4</v>
      </c>
      <c r="AO2" s="7"/>
      <c r="AP2" s="7"/>
      <c r="AR2" s="7"/>
      <c r="AS2" s="7"/>
      <c r="AT2" s="8"/>
      <c r="AU2" s="8"/>
      <c r="AV2" s="8"/>
      <c r="AW2" s="8"/>
      <c r="AX2" s="8"/>
      <c r="AY2" s="5"/>
      <c r="BB2" s="5"/>
      <c r="BH2" s="5" t="s">
        <v>4</v>
      </c>
    </row>
    <row r="3" spans="1:64" ht="11.25" customHeight="1" x14ac:dyDescent="0.2">
      <c r="A3" s="262"/>
      <c r="B3" s="265" t="s">
        <v>100</v>
      </c>
      <c r="C3" s="265"/>
      <c r="D3" s="265"/>
      <c r="E3" s="265"/>
      <c r="F3" s="246" t="s">
        <v>101</v>
      </c>
      <c r="G3" s="247"/>
      <c r="H3" s="247"/>
      <c r="I3" s="248"/>
      <c r="J3" s="246" t="s">
        <v>5</v>
      </c>
      <c r="K3" s="247"/>
      <c r="L3" s="247"/>
      <c r="M3" s="248"/>
      <c r="N3" s="246" t="s">
        <v>102</v>
      </c>
      <c r="O3" s="247"/>
      <c r="P3" s="247"/>
      <c r="Q3" s="248"/>
      <c r="R3" s="246" t="s">
        <v>6</v>
      </c>
      <c r="S3" s="247"/>
      <c r="T3" s="247"/>
      <c r="U3" s="248"/>
      <c r="V3" s="246" t="s">
        <v>7</v>
      </c>
      <c r="W3" s="247"/>
      <c r="X3" s="247"/>
      <c r="Y3" s="248"/>
      <c r="Z3" s="277" t="s">
        <v>103</v>
      </c>
      <c r="AA3" s="278"/>
      <c r="AB3" s="278"/>
      <c r="AC3" s="278"/>
      <c r="AD3" s="278"/>
      <c r="AE3" s="278"/>
      <c r="AF3" s="278"/>
      <c r="AG3" s="276"/>
      <c r="AH3" s="246" t="s">
        <v>8</v>
      </c>
      <c r="AI3" s="247"/>
      <c r="AJ3" s="247"/>
      <c r="AK3" s="248"/>
      <c r="AL3" s="279" t="s">
        <v>9</v>
      </c>
      <c r="AM3" s="279"/>
      <c r="AN3" s="279"/>
      <c r="AO3" s="279"/>
      <c r="AP3" s="265" t="s">
        <v>10</v>
      </c>
      <c r="AQ3" s="265"/>
      <c r="AR3" s="265"/>
      <c r="AS3" s="265"/>
      <c r="AT3" s="246" t="s">
        <v>11</v>
      </c>
      <c r="AU3" s="247"/>
      <c r="AV3" s="247"/>
      <c r="AW3" s="248"/>
      <c r="AX3" s="265" t="s">
        <v>12</v>
      </c>
      <c r="AY3" s="265"/>
      <c r="AZ3" s="265"/>
      <c r="BA3" s="265"/>
      <c r="BB3" s="267" t="s">
        <v>174</v>
      </c>
      <c r="BC3" s="268"/>
      <c r="BD3" s="269"/>
      <c r="BE3" s="265" t="s">
        <v>141</v>
      </c>
      <c r="BF3" s="265"/>
      <c r="BG3" s="265"/>
      <c r="BH3" s="265"/>
      <c r="BI3" s="265"/>
      <c r="BJ3" s="265"/>
      <c r="BK3" s="265"/>
      <c r="BL3" s="265"/>
    </row>
    <row r="4" spans="1:64" ht="38.25" customHeight="1" x14ac:dyDescent="0.2">
      <c r="A4" s="263"/>
      <c r="B4" s="265"/>
      <c r="C4" s="265"/>
      <c r="D4" s="265"/>
      <c r="E4" s="265"/>
      <c r="F4" s="249"/>
      <c r="G4" s="250"/>
      <c r="H4" s="250"/>
      <c r="I4" s="251"/>
      <c r="J4" s="249"/>
      <c r="K4" s="250"/>
      <c r="L4" s="250"/>
      <c r="M4" s="251"/>
      <c r="N4" s="249"/>
      <c r="O4" s="250"/>
      <c r="P4" s="250"/>
      <c r="Q4" s="251"/>
      <c r="R4" s="249"/>
      <c r="S4" s="250"/>
      <c r="T4" s="250"/>
      <c r="U4" s="251"/>
      <c r="V4" s="249"/>
      <c r="W4" s="250"/>
      <c r="X4" s="250"/>
      <c r="Y4" s="251"/>
      <c r="Z4" s="276" t="s">
        <v>104</v>
      </c>
      <c r="AA4" s="265"/>
      <c r="AB4" s="265"/>
      <c r="AC4" s="265"/>
      <c r="AD4" s="246" t="s">
        <v>105</v>
      </c>
      <c r="AE4" s="247"/>
      <c r="AF4" s="247"/>
      <c r="AG4" s="248"/>
      <c r="AH4" s="249"/>
      <c r="AI4" s="250"/>
      <c r="AJ4" s="250"/>
      <c r="AK4" s="251"/>
      <c r="AL4" s="279"/>
      <c r="AM4" s="279"/>
      <c r="AN4" s="279"/>
      <c r="AO4" s="279"/>
      <c r="AP4" s="265"/>
      <c r="AQ4" s="265"/>
      <c r="AR4" s="265"/>
      <c r="AS4" s="265"/>
      <c r="AT4" s="249"/>
      <c r="AU4" s="250"/>
      <c r="AV4" s="250"/>
      <c r="AW4" s="251"/>
      <c r="AX4" s="265"/>
      <c r="AY4" s="265"/>
      <c r="AZ4" s="265"/>
      <c r="BA4" s="265"/>
      <c r="BB4" s="270"/>
      <c r="BC4" s="271"/>
      <c r="BD4" s="272"/>
      <c r="BE4" s="265"/>
      <c r="BF4" s="265"/>
      <c r="BG4" s="265"/>
      <c r="BH4" s="265"/>
      <c r="BI4" s="265"/>
      <c r="BJ4" s="265"/>
      <c r="BK4" s="265"/>
      <c r="BL4" s="265"/>
    </row>
    <row r="5" spans="1:64" ht="33" customHeight="1" x14ac:dyDescent="0.2">
      <c r="A5" s="263"/>
      <c r="B5" s="266"/>
      <c r="C5" s="266"/>
      <c r="D5" s="266"/>
      <c r="E5" s="266"/>
      <c r="F5" s="249"/>
      <c r="G5" s="250"/>
      <c r="H5" s="250"/>
      <c r="I5" s="251"/>
      <c r="J5" s="252"/>
      <c r="K5" s="253"/>
      <c r="L5" s="253"/>
      <c r="M5" s="254"/>
      <c r="N5" s="252"/>
      <c r="O5" s="253"/>
      <c r="P5" s="253"/>
      <c r="Q5" s="254"/>
      <c r="R5" s="252"/>
      <c r="S5" s="253"/>
      <c r="T5" s="253"/>
      <c r="U5" s="254"/>
      <c r="V5" s="252"/>
      <c r="W5" s="253"/>
      <c r="X5" s="253"/>
      <c r="Y5" s="254"/>
      <c r="Z5" s="276"/>
      <c r="AA5" s="265"/>
      <c r="AB5" s="265"/>
      <c r="AC5" s="265"/>
      <c r="AD5" s="252"/>
      <c r="AE5" s="253"/>
      <c r="AF5" s="253"/>
      <c r="AG5" s="254"/>
      <c r="AH5" s="252"/>
      <c r="AI5" s="253"/>
      <c r="AJ5" s="253"/>
      <c r="AK5" s="254"/>
      <c r="AL5" s="279"/>
      <c r="AM5" s="279"/>
      <c r="AN5" s="279"/>
      <c r="AO5" s="279"/>
      <c r="AP5" s="265"/>
      <c r="AQ5" s="265"/>
      <c r="AR5" s="265"/>
      <c r="AS5" s="265"/>
      <c r="AT5" s="252"/>
      <c r="AU5" s="253"/>
      <c r="AV5" s="253"/>
      <c r="AW5" s="254"/>
      <c r="AX5" s="265"/>
      <c r="AY5" s="265"/>
      <c r="AZ5" s="265"/>
      <c r="BA5" s="265"/>
      <c r="BB5" s="273"/>
      <c r="BC5" s="274"/>
      <c r="BD5" s="275"/>
      <c r="BE5" s="265" t="s">
        <v>142</v>
      </c>
      <c r="BF5" s="265"/>
      <c r="BG5" s="265"/>
      <c r="BH5" s="265"/>
      <c r="BI5" s="265" t="s">
        <v>143</v>
      </c>
      <c r="BJ5" s="265"/>
      <c r="BK5" s="265"/>
      <c r="BL5" s="265"/>
    </row>
    <row r="6" spans="1:64" ht="35.25" customHeight="1" x14ac:dyDescent="0.2">
      <c r="A6" s="263"/>
      <c r="B6" s="256">
        <v>2017</v>
      </c>
      <c r="C6" s="257">
        <v>2018</v>
      </c>
      <c r="D6" s="255" t="s">
        <v>13</v>
      </c>
      <c r="E6" s="255"/>
      <c r="F6" s="256">
        <v>2017</v>
      </c>
      <c r="G6" s="257">
        <v>2018</v>
      </c>
      <c r="H6" s="255" t="s">
        <v>13</v>
      </c>
      <c r="I6" s="255"/>
      <c r="J6" s="256">
        <v>2017</v>
      </c>
      <c r="K6" s="257">
        <v>2018</v>
      </c>
      <c r="L6" s="260" t="s">
        <v>13</v>
      </c>
      <c r="M6" s="261"/>
      <c r="N6" s="256">
        <v>2017</v>
      </c>
      <c r="O6" s="257">
        <v>2018</v>
      </c>
      <c r="P6" s="255" t="s">
        <v>13</v>
      </c>
      <c r="Q6" s="255"/>
      <c r="R6" s="256">
        <v>2017</v>
      </c>
      <c r="S6" s="257">
        <v>2018</v>
      </c>
      <c r="T6" s="259" t="s">
        <v>13</v>
      </c>
      <c r="U6" s="259"/>
      <c r="V6" s="256">
        <v>2017</v>
      </c>
      <c r="W6" s="257">
        <v>2018</v>
      </c>
      <c r="X6" s="255" t="s">
        <v>13</v>
      </c>
      <c r="Y6" s="255"/>
      <c r="Z6" s="256">
        <v>2017</v>
      </c>
      <c r="AA6" s="257">
        <v>2018</v>
      </c>
      <c r="AB6" s="255" t="s">
        <v>13</v>
      </c>
      <c r="AC6" s="255"/>
      <c r="AD6" s="256">
        <v>2017</v>
      </c>
      <c r="AE6" s="257">
        <v>2018</v>
      </c>
      <c r="AF6" s="255" t="s">
        <v>13</v>
      </c>
      <c r="AG6" s="255"/>
      <c r="AH6" s="256">
        <v>2017</v>
      </c>
      <c r="AI6" s="257">
        <v>2018</v>
      </c>
      <c r="AJ6" s="255" t="s">
        <v>13</v>
      </c>
      <c r="AK6" s="255"/>
      <c r="AL6" s="256">
        <v>2017</v>
      </c>
      <c r="AM6" s="257">
        <v>2018</v>
      </c>
      <c r="AN6" s="255" t="s">
        <v>13</v>
      </c>
      <c r="AO6" s="255"/>
      <c r="AP6" s="255" t="s">
        <v>14</v>
      </c>
      <c r="AQ6" s="255"/>
      <c r="AR6" s="255" t="s">
        <v>13</v>
      </c>
      <c r="AS6" s="255"/>
      <c r="AT6" s="256">
        <v>2017</v>
      </c>
      <c r="AU6" s="257">
        <v>2018</v>
      </c>
      <c r="AV6" s="255" t="s">
        <v>13</v>
      </c>
      <c r="AW6" s="255"/>
      <c r="AX6" s="256">
        <v>2017</v>
      </c>
      <c r="AY6" s="257">
        <v>2018</v>
      </c>
      <c r="AZ6" s="255" t="s">
        <v>13</v>
      </c>
      <c r="BA6" s="255"/>
      <c r="BB6" s="256">
        <v>2017</v>
      </c>
      <c r="BC6" s="257">
        <v>2018</v>
      </c>
      <c r="BD6" s="282" t="s">
        <v>15</v>
      </c>
      <c r="BE6" s="256">
        <v>2017</v>
      </c>
      <c r="BF6" s="256">
        <v>2018</v>
      </c>
      <c r="BG6" s="255" t="s">
        <v>13</v>
      </c>
      <c r="BH6" s="255"/>
      <c r="BI6" s="256">
        <v>2017</v>
      </c>
      <c r="BJ6" s="256">
        <v>2018</v>
      </c>
      <c r="BK6" s="255" t="s">
        <v>13</v>
      </c>
      <c r="BL6" s="255"/>
    </row>
    <row r="7" spans="1:64" s="12" customFormat="1" ht="18.75" customHeight="1" x14ac:dyDescent="0.2">
      <c r="A7" s="264"/>
      <c r="B7" s="256"/>
      <c r="C7" s="258"/>
      <c r="D7" s="9" t="s">
        <v>2</v>
      </c>
      <c r="E7" s="9" t="s">
        <v>15</v>
      </c>
      <c r="F7" s="256"/>
      <c r="G7" s="258"/>
      <c r="H7" s="9" t="s">
        <v>2</v>
      </c>
      <c r="I7" s="9" t="s">
        <v>15</v>
      </c>
      <c r="J7" s="256"/>
      <c r="K7" s="258"/>
      <c r="L7" s="9" t="s">
        <v>2</v>
      </c>
      <c r="M7" s="9" t="s">
        <v>15</v>
      </c>
      <c r="N7" s="256"/>
      <c r="O7" s="258"/>
      <c r="P7" s="9" t="s">
        <v>2</v>
      </c>
      <c r="Q7" s="9" t="s">
        <v>15</v>
      </c>
      <c r="R7" s="256"/>
      <c r="S7" s="258"/>
      <c r="T7" s="10" t="s">
        <v>2</v>
      </c>
      <c r="U7" s="10" t="s">
        <v>15</v>
      </c>
      <c r="V7" s="256"/>
      <c r="W7" s="258"/>
      <c r="X7" s="9" t="s">
        <v>2</v>
      </c>
      <c r="Y7" s="9" t="s">
        <v>15</v>
      </c>
      <c r="Z7" s="256"/>
      <c r="AA7" s="258"/>
      <c r="AB7" s="9" t="s">
        <v>2</v>
      </c>
      <c r="AC7" s="9" t="s">
        <v>15</v>
      </c>
      <c r="AD7" s="256"/>
      <c r="AE7" s="258"/>
      <c r="AF7" s="9" t="s">
        <v>2</v>
      </c>
      <c r="AG7" s="9" t="s">
        <v>15</v>
      </c>
      <c r="AH7" s="256"/>
      <c r="AI7" s="258"/>
      <c r="AJ7" s="9" t="s">
        <v>2</v>
      </c>
      <c r="AK7" s="9" t="s">
        <v>15</v>
      </c>
      <c r="AL7" s="256"/>
      <c r="AM7" s="258"/>
      <c r="AN7" s="9" t="s">
        <v>2</v>
      </c>
      <c r="AO7" s="9" t="s">
        <v>15</v>
      </c>
      <c r="AP7" s="11">
        <v>2017</v>
      </c>
      <c r="AQ7" s="11">
        <v>2018</v>
      </c>
      <c r="AR7" s="9" t="s">
        <v>2</v>
      </c>
      <c r="AS7" s="9" t="s">
        <v>15</v>
      </c>
      <c r="AT7" s="256"/>
      <c r="AU7" s="258"/>
      <c r="AV7" s="9" t="s">
        <v>2</v>
      </c>
      <c r="AW7" s="9" t="s">
        <v>15</v>
      </c>
      <c r="AX7" s="256"/>
      <c r="AY7" s="258"/>
      <c r="AZ7" s="9" t="s">
        <v>2</v>
      </c>
      <c r="BA7" s="9" t="s">
        <v>15</v>
      </c>
      <c r="BB7" s="256"/>
      <c r="BC7" s="258"/>
      <c r="BD7" s="282"/>
      <c r="BE7" s="256"/>
      <c r="BF7" s="256"/>
      <c r="BG7" s="202" t="s">
        <v>2</v>
      </c>
      <c r="BH7" s="202" t="s">
        <v>15</v>
      </c>
      <c r="BI7" s="256"/>
      <c r="BJ7" s="256"/>
      <c r="BK7" s="202" t="s">
        <v>2</v>
      </c>
      <c r="BL7" s="202" t="s">
        <v>15</v>
      </c>
    </row>
    <row r="8" spans="1:64" ht="12.75" customHeight="1" x14ac:dyDescent="0.2">
      <c r="A8" s="13" t="s">
        <v>16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D8" s="13">
        <v>29</v>
      </c>
      <c r="AE8" s="13">
        <v>30</v>
      </c>
      <c r="AF8" s="13">
        <v>31</v>
      </c>
      <c r="AG8" s="13">
        <v>32</v>
      </c>
      <c r="AH8" s="13">
        <v>33</v>
      </c>
      <c r="AI8" s="13">
        <v>34</v>
      </c>
      <c r="AJ8" s="13">
        <v>35</v>
      </c>
      <c r="AK8" s="13">
        <v>36</v>
      </c>
      <c r="AL8" s="13">
        <v>37</v>
      </c>
      <c r="AM8" s="13">
        <v>38</v>
      </c>
      <c r="AN8" s="13">
        <v>39</v>
      </c>
      <c r="AO8" s="13">
        <v>40</v>
      </c>
      <c r="AP8" s="13">
        <v>41</v>
      </c>
      <c r="AQ8" s="13">
        <v>42</v>
      </c>
      <c r="AR8" s="13">
        <v>43</v>
      </c>
      <c r="AS8" s="13">
        <v>44</v>
      </c>
      <c r="AT8" s="13">
        <v>45</v>
      </c>
      <c r="AU8" s="13">
        <v>46</v>
      </c>
      <c r="AV8" s="13">
        <v>47</v>
      </c>
      <c r="AW8" s="13">
        <v>48</v>
      </c>
      <c r="AX8" s="13">
        <v>49</v>
      </c>
      <c r="AY8" s="13">
        <v>50</v>
      </c>
      <c r="AZ8" s="13">
        <v>51</v>
      </c>
      <c r="BA8" s="13">
        <v>52</v>
      </c>
      <c r="BB8" s="13">
        <v>53</v>
      </c>
      <c r="BC8" s="13">
        <v>54</v>
      </c>
      <c r="BD8" s="13">
        <v>55</v>
      </c>
      <c r="BE8" s="13">
        <v>56</v>
      </c>
      <c r="BF8" s="13">
        <v>57</v>
      </c>
      <c r="BG8" s="13">
        <v>58</v>
      </c>
      <c r="BH8" s="13">
        <v>59</v>
      </c>
      <c r="BI8" s="13">
        <v>60</v>
      </c>
      <c r="BJ8" s="13">
        <v>61</v>
      </c>
      <c r="BK8" s="13">
        <v>62</v>
      </c>
      <c r="BL8" s="13">
        <v>63</v>
      </c>
    </row>
    <row r="9" spans="1:64" s="285" customFormat="1" ht="18" customHeight="1" x14ac:dyDescent="0.25">
      <c r="A9" s="292" t="s">
        <v>123</v>
      </c>
      <c r="B9" s="291">
        <f>SUM(B10:B27)</f>
        <v>22051</v>
      </c>
      <c r="C9" s="291">
        <f>SUM(C10:C27)</f>
        <v>19155</v>
      </c>
      <c r="D9" s="290">
        <f t="shared" ref="D9:D27" si="0">C9/B9*100</f>
        <v>86.866808761507414</v>
      </c>
      <c r="E9" s="291">
        <f t="shared" ref="E9:E27" si="1">C9-B9</f>
        <v>-2896</v>
      </c>
      <c r="F9" s="291">
        <f>SUM(F10:F27)</f>
        <v>11269</v>
      </c>
      <c r="G9" s="291">
        <f>SUM(G10:G27)</f>
        <v>9942</v>
      </c>
      <c r="H9" s="290">
        <f t="shared" ref="H9:H27" si="2">G9/F9*100</f>
        <v>88.224332238885438</v>
      </c>
      <c r="I9" s="291">
        <f t="shared" ref="I9:I27" si="3">G9-F9</f>
        <v>-1327</v>
      </c>
      <c r="J9" s="291">
        <f>SUM(J10:J27)</f>
        <v>15835</v>
      </c>
      <c r="K9" s="291">
        <f>SUM(K10:K27)</f>
        <v>15387</v>
      </c>
      <c r="L9" s="290">
        <f t="shared" ref="L9:L27" si="4">K9/J9*100</f>
        <v>97.170824123776441</v>
      </c>
      <c r="M9" s="291">
        <f t="shared" ref="M9:M27" si="5">K9-J9</f>
        <v>-448</v>
      </c>
      <c r="N9" s="291">
        <f>SUM(N10:N27)</f>
        <v>9219</v>
      </c>
      <c r="O9" s="291">
        <f>SUM(O10:O27)</f>
        <v>9753</v>
      </c>
      <c r="P9" s="290">
        <f t="shared" ref="P9:P27" si="6">O9/N9*100</f>
        <v>105.79238529124635</v>
      </c>
      <c r="Q9" s="291">
        <f t="shared" ref="Q9:Q27" si="7">O9-N9</f>
        <v>534</v>
      </c>
      <c r="R9" s="291">
        <f>SUM(R10:R27)</f>
        <v>2823</v>
      </c>
      <c r="S9" s="291">
        <f>SUM(S10:S27)</f>
        <v>1015</v>
      </c>
      <c r="T9" s="289">
        <f t="shared" ref="T9:T27" si="8">S9/R9*100</f>
        <v>35.954658165072615</v>
      </c>
      <c r="U9" s="291">
        <f t="shared" ref="U9:U27" si="9">S9-R9</f>
        <v>-1808</v>
      </c>
      <c r="V9" s="291">
        <f>SUM(V10:V27)</f>
        <v>54897</v>
      </c>
      <c r="W9" s="291">
        <f>SUM(W10:W27)</f>
        <v>55830</v>
      </c>
      <c r="X9" s="289">
        <f t="shared" ref="X9:X27" si="10">W9/V9*100</f>
        <v>101.69954642330181</v>
      </c>
      <c r="Y9" s="291">
        <f t="shared" ref="Y9:Y27" si="11">W9-V9</f>
        <v>933</v>
      </c>
      <c r="Z9" s="291">
        <f>SUM(Z10:Z27)</f>
        <v>21547</v>
      </c>
      <c r="AA9" s="291">
        <f>SUM(AA10:AA27)</f>
        <v>18745</v>
      </c>
      <c r="AB9" s="289">
        <f t="shared" ref="AB9:AB27" si="12">AA9/Z9*100</f>
        <v>86.995869494593208</v>
      </c>
      <c r="AC9" s="291">
        <f t="shared" ref="AC9:AC27" si="13">AA9-Z9</f>
        <v>-2802</v>
      </c>
      <c r="AD9" s="291">
        <f>SUM(AD10:AD27)</f>
        <v>16189</v>
      </c>
      <c r="AE9" s="291">
        <f>SUM(AE10:AE27)</f>
        <v>18962</v>
      </c>
      <c r="AF9" s="289">
        <f t="shared" ref="AF9:AF27" si="14">AE9/AD9*100</f>
        <v>117.12891469516337</v>
      </c>
      <c r="AG9" s="291">
        <f t="shared" ref="AG9:AG27" si="15">AE9-AD9</f>
        <v>2773</v>
      </c>
      <c r="AH9" s="291">
        <f>SUM(AH10:AH27)</f>
        <v>2407</v>
      </c>
      <c r="AI9" s="291">
        <f>SUM(AI10:AI27)</f>
        <v>1953</v>
      </c>
      <c r="AJ9" s="289">
        <f t="shared" ref="AJ9:AJ27" si="16">AI9/AH9*100</f>
        <v>81.138346489405905</v>
      </c>
      <c r="AK9" s="291">
        <f t="shared" ref="AK9:AK27" si="17">AI9-AH9</f>
        <v>-454</v>
      </c>
      <c r="AL9" s="291">
        <f>SUM(AL10:AL27)</f>
        <v>5222</v>
      </c>
      <c r="AM9" s="291">
        <f>SUM(AM10:AM27)</f>
        <v>5217</v>
      </c>
      <c r="AN9" s="288">
        <f t="shared" ref="AN9:AN27" si="18">ROUND(AM9/AL9*100,1)</f>
        <v>99.9</v>
      </c>
      <c r="AO9" s="287">
        <f t="shared" ref="AO9:AO27" si="19">AM9-AL9</f>
        <v>-5</v>
      </c>
      <c r="AP9" s="291">
        <f>SUM(AP10:AP27)</f>
        <v>24637</v>
      </c>
      <c r="AQ9" s="291">
        <f>SUM(AQ10:AQ27)</f>
        <v>26895</v>
      </c>
      <c r="AR9" s="289">
        <f>ROUND('6'!C20/'6'!B20*100,1)</f>
        <v>109.2</v>
      </c>
      <c r="AS9" s="291">
        <f>'6'!C20-'6'!B20</f>
        <v>2258</v>
      </c>
      <c r="AT9" s="291">
        <f>SUM(AT10:AT27)</f>
        <v>8639</v>
      </c>
      <c r="AU9" s="291">
        <f>SUM(AU10:AU27)</f>
        <v>8047</v>
      </c>
      <c r="AV9" s="289">
        <f t="shared" ref="AV9:AV27" si="20">AU9/AT9*100</f>
        <v>93.147355017941891</v>
      </c>
      <c r="AW9" s="291">
        <f t="shared" ref="AW9:AW27" si="21">AU9-AT9</f>
        <v>-592</v>
      </c>
      <c r="AX9" s="286">
        <f>SUM(AX10:AX27)</f>
        <v>7471</v>
      </c>
      <c r="AY9" s="286">
        <f>SUM(AY10:AY27)</f>
        <v>6787</v>
      </c>
      <c r="AZ9" s="289">
        <f t="shared" ref="AZ9:AZ27" si="22">AY9/AX9*100</f>
        <v>90.844599116584121</v>
      </c>
      <c r="BA9" s="291">
        <f t="shared" ref="BA9:BA27" si="23">AY9-AX9</f>
        <v>-684</v>
      </c>
      <c r="BB9" s="286">
        <v>1794</v>
      </c>
      <c r="BC9" s="291">
        <v>2219</v>
      </c>
      <c r="BD9" s="291">
        <f t="shared" ref="BD9:BD27" si="24">BC9-BB9</f>
        <v>425</v>
      </c>
      <c r="BE9" s="286">
        <f>SUM(BE10:BE27)</f>
        <v>2287</v>
      </c>
      <c r="BF9" s="286">
        <f>SUM(BF10:BF27)</f>
        <v>2784</v>
      </c>
      <c r="BG9" s="290">
        <f t="shared" ref="BG9:BG27" si="25">ROUND(BF9/BE9*100,1)</f>
        <v>121.7</v>
      </c>
      <c r="BH9" s="291">
        <f t="shared" ref="BH9:BH27" si="26">BF9-BE9</f>
        <v>497</v>
      </c>
      <c r="BI9" s="286">
        <v>1274</v>
      </c>
      <c r="BJ9" s="286">
        <v>635</v>
      </c>
      <c r="BK9" s="290">
        <f>ROUND(BJ9/BI9*100,1)</f>
        <v>49.8</v>
      </c>
      <c r="BL9" s="291">
        <f>BJ9-BI9</f>
        <v>-639</v>
      </c>
    </row>
    <row r="10" spans="1:64" ht="18" customHeight="1" x14ac:dyDescent="0.25">
      <c r="A10" s="19" t="s">
        <v>124</v>
      </c>
      <c r="B10" s="20">
        <v>1270</v>
      </c>
      <c r="C10" s="139">
        <v>1165</v>
      </c>
      <c r="D10" s="15">
        <f t="shared" si="0"/>
        <v>91.732283464566933</v>
      </c>
      <c r="E10" s="14">
        <f t="shared" si="1"/>
        <v>-105</v>
      </c>
      <c r="F10" s="20">
        <v>653</v>
      </c>
      <c r="G10" s="20">
        <v>589</v>
      </c>
      <c r="H10" s="15">
        <f t="shared" si="2"/>
        <v>90.199081163859105</v>
      </c>
      <c r="I10" s="14">
        <f t="shared" si="3"/>
        <v>-64</v>
      </c>
      <c r="J10" s="20">
        <v>598</v>
      </c>
      <c r="K10" s="20">
        <v>574</v>
      </c>
      <c r="L10" s="15">
        <f t="shared" si="4"/>
        <v>95.986622073578602</v>
      </c>
      <c r="M10" s="14">
        <f t="shared" si="5"/>
        <v>-24</v>
      </c>
      <c r="N10" s="20">
        <v>305</v>
      </c>
      <c r="O10" s="20">
        <v>315</v>
      </c>
      <c r="P10" s="15">
        <f t="shared" si="6"/>
        <v>103.27868852459017</v>
      </c>
      <c r="Q10" s="14">
        <f t="shared" si="7"/>
        <v>10</v>
      </c>
      <c r="R10" s="20">
        <v>106</v>
      </c>
      <c r="S10" s="20">
        <v>78</v>
      </c>
      <c r="T10" s="16">
        <f t="shared" si="8"/>
        <v>73.584905660377359</v>
      </c>
      <c r="U10" s="14">
        <f t="shared" si="9"/>
        <v>-28</v>
      </c>
      <c r="V10" s="20">
        <v>2935</v>
      </c>
      <c r="W10" s="20">
        <v>2537</v>
      </c>
      <c r="X10" s="16">
        <f t="shared" si="10"/>
        <v>86.439522998296425</v>
      </c>
      <c r="Y10" s="14">
        <f t="shared" si="11"/>
        <v>-398</v>
      </c>
      <c r="Z10" s="20">
        <v>1245</v>
      </c>
      <c r="AA10" s="20">
        <v>1122</v>
      </c>
      <c r="AB10" s="16">
        <f t="shared" si="12"/>
        <v>90.120481927710841</v>
      </c>
      <c r="AC10" s="14">
        <f t="shared" si="13"/>
        <v>-123</v>
      </c>
      <c r="AD10" s="20">
        <v>939</v>
      </c>
      <c r="AE10" s="139">
        <v>598</v>
      </c>
      <c r="AF10" s="16">
        <f t="shared" si="14"/>
        <v>63.684771033013845</v>
      </c>
      <c r="AG10" s="14">
        <f t="shared" si="15"/>
        <v>-341</v>
      </c>
      <c r="AH10" s="20">
        <v>238</v>
      </c>
      <c r="AI10" s="20">
        <v>189</v>
      </c>
      <c r="AJ10" s="16">
        <f t="shared" si="16"/>
        <v>79.411764705882348</v>
      </c>
      <c r="AK10" s="14">
        <f t="shared" si="17"/>
        <v>-49</v>
      </c>
      <c r="AL10" s="21">
        <v>185</v>
      </c>
      <c r="AM10" s="21">
        <v>189</v>
      </c>
      <c r="AN10" s="18">
        <f t="shared" si="18"/>
        <v>102.2</v>
      </c>
      <c r="AO10" s="17">
        <f t="shared" si="19"/>
        <v>4</v>
      </c>
      <c r="AP10" s="22">
        <v>689</v>
      </c>
      <c r="AQ10" s="20">
        <v>727</v>
      </c>
      <c r="AR10" s="16">
        <f t="shared" ref="AR10:AR23" si="27">ROUND(AQ10/AP10*100,1)</f>
        <v>105.5</v>
      </c>
      <c r="AS10" s="14">
        <f t="shared" ref="AS10:AS23" si="28">AQ10-AP10</f>
        <v>38</v>
      </c>
      <c r="AT10" s="20">
        <v>569</v>
      </c>
      <c r="AU10" s="20">
        <v>541</v>
      </c>
      <c r="AV10" s="16">
        <f t="shared" si="20"/>
        <v>95.079086115992979</v>
      </c>
      <c r="AW10" s="14">
        <f t="shared" si="21"/>
        <v>-28</v>
      </c>
      <c r="AX10" s="20">
        <v>455</v>
      </c>
      <c r="AY10" s="20">
        <v>416</v>
      </c>
      <c r="AZ10" s="16">
        <f t="shared" si="22"/>
        <v>91.428571428571431</v>
      </c>
      <c r="BA10" s="14">
        <f t="shared" si="23"/>
        <v>-39</v>
      </c>
      <c r="BB10" s="139">
        <v>1561.5384615384614</v>
      </c>
      <c r="BC10" s="20">
        <v>2084.8101265822784</v>
      </c>
      <c r="BD10" s="14">
        <f t="shared" si="24"/>
        <v>523.27166504381694</v>
      </c>
      <c r="BE10" s="20">
        <v>91</v>
      </c>
      <c r="BF10" s="20">
        <v>118</v>
      </c>
      <c r="BG10" s="15">
        <f t="shared" si="25"/>
        <v>129.69999999999999</v>
      </c>
      <c r="BH10" s="14">
        <f t="shared" si="26"/>
        <v>27</v>
      </c>
      <c r="BI10" s="147">
        <v>72</v>
      </c>
      <c r="BJ10" s="199">
        <v>19</v>
      </c>
      <c r="BK10" s="15">
        <f t="shared" ref="BK10:BK27" si="29">ROUND(BJ10/BI10*100,1)</f>
        <v>26.4</v>
      </c>
      <c r="BL10" s="14">
        <f t="shared" ref="BL10:BL27" si="30">BJ10-BI10</f>
        <v>-53</v>
      </c>
    </row>
    <row r="11" spans="1:64" ht="18" customHeight="1" x14ac:dyDescent="0.25">
      <c r="A11" s="19" t="s">
        <v>125</v>
      </c>
      <c r="B11" s="20">
        <v>1471</v>
      </c>
      <c r="C11" s="139">
        <v>1249</v>
      </c>
      <c r="D11" s="15">
        <f t="shared" si="0"/>
        <v>84.908225696804891</v>
      </c>
      <c r="E11" s="14">
        <f t="shared" si="1"/>
        <v>-222</v>
      </c>
      <c r="F11" s="20">
        <v>686</v>
      </c>
      <c r="G11" s="20">
        <v>604</v>
      </c>
      <c r="H11" s="15">
        <f t="shared" si="2"/>
        <v>88.046647230320701</v>
      </c>
      <c r="I11" s="14">
        <f t="shared" si="3"/>
        <v>-82</v>
      </c>
      <c r="J11" s="20">
        <v>1076</v>
      </c>
      <c r="K11" s="20">
        <v>927</v>
      </c>
      <c r="L11" s="15">
        <f t="shared" si="4"/>
        <v>86.152416356877325</v>
      </c>
      <c r="M11" s="14">
        <f t="shared" si="5"/>
        <v>-149</v>
      </c>
      <c r="N11" s="20">
        <v>677</v>
      </c>
      <c r="O11" s="20">
        <v>614</v>
      </c>
      <c r="P11" s="15">
        <f t="shared" si="6"/>
        <v>90.694239290989671</v>
      </c>
      <c r="Q11" s="14">
        <f t="shared" si="7"/>
        <v>-63</v>
      </c>
      <c r="R11" s="20">
        <v>170</v>
      </c>
      <c r="S11" s="20">
        <v>59</v>
      </c>
      <c r="T11" s="16">
        <f t="shared" si="8"/>
        <v>34.705882352941174</v>
      </c>
      <c r="U11" s="14">
        <f t="shared" si="9"/>
        <v>-111</v>
      </c>
      <c r="V11" s="20">
        <v>3332</v>
      </c>
      <c r="W11" s="20">
        <v>3919</v>
      </c>
      <c r="X11" s="16">
        <f t="shared" si="10"/>
        <v>117.61704681872749</v>
      </c>
      <c r="Y11" s="14">
        <f t="shared" si="11"/>
        <v>587</v>
      </c>
      <c r="Z11" s="20">
        <v>1434</v>
      </c>
      <c r="AA11" s="20">
        <v>1224</v>
      </c>
      <c r="AB11" s="16">
        <f t="shared" si="12"/>
        <v>85.355648535564853</v>
      </c>
      <c r="AC11" s="14">
        <f t="shared" si="13"/>
        <v>-210</v>
      </c>
      <c r="AD11" s="20">
        <v>967</v>
      </c>
      <c r="AE11" s="139">
        <v>1325</v>
      </c>
      <c r="AF11" s="16">
        <f t="shared" si="14"/>
        <v>137.02171664943123</v>
      </c>
      <c r="AG11" s="14">
        <f t="shared" si="15"/>
        <v>358</v>
      </c>
      <c r="AH11" s="20">
        <v>173</v>
      </c>
      <c r="AI11" s="20">
        <v>121</v>
      </c>
      <c r="AJ11" s="16">
        <f t="shared" si="16"/>
        <v>69.942196531791907</v>
      </c>
      <c r="AK11" s="14">
        <f t="shared" si="17"/>
        <v>-52</v>
      </c>
      <c r="AL11" s="21">
        <v>265</v>
      </c>
      <c r="AM11" s="21">
        <v>268</v>
      </c>
      <c r="AN11" s="18">
        <f t="shared" si="18"/>
        <v>101.1</v>
      </c>
      <c r="AO11" s="17">
        <f t="shared" si="19"/>
        <v>3</v>
      </c>
      <c r="AP11" s="22">
        <v>1093</v>
      </c>
      <c r="AQ11" s="20">
        <v>1141</v>
      </c>
      <c r="AR11" s="16">
        <f t="shared" si="27"/>
        <v>104.4</v>
      </c>
      <c r="AS11" s="14">
        <f t="shared" si="28"/>
        <v>48</v>
      </c>
      <c r="AT11" s="20">
        <v>593</v>
      </c>
      <c r="AU11" s="20">
        <v>598</v>
      </c>
      <c r="AV11" s="16">
        <f t="shared" si="20"/>
        <v>100.84317032040472</v>
      </c>
      <c r="AW11" s="14">
        <f t="shared" si="21"/>
        <v>5</v>
      </c>
      <c r="AX11" s="20">
        <v>539</v>
      </c>
      <c r="AY11" s="20">
        <v>523</v>
      </c>
      <c r="AZ11" s="16">
        <f t="shared" si="22"/>
        <v>97.031539888682744</v>
      </c>
      <c r="BA11" s="14">
        <f t="shared" si="23"/>
        <v>-16</v>
      </c>
      <c r="BB11" s="139">
        <v>1645.7967377666248</v>
      </c>
      <c r="BC11" s="20">
        <v>2020.424403183024</v>
      </c>
      <c r="BD11" s="14">
        <f t="shared" si="24"/>
        <v>374.62766541639917</v>
      </c>
      <c r="BE11" s="20">
        <v>68</v>
      </c>
      <c r="BF11" s="20">
        <v>112</v>
      </c>
      <c r="BG11" s="15">
        <f t="shared" si="25"/>
        <v>164.7</v>
      </c>
      <c r="BH11" s="14">
        <f t="shared" si="26"/>
        <v>44</v>
      </c>
      <c r="BI11" s="147">
        <v>93</v>
      </c>
      <c r="BJ11" s="199">
        <v>50</v>
      </c>
      <c r="BK11" s="15">
        <f t="shared" si="29"/>
        <v>53.8</v>
      </c>
      <c r="BL11" s="14">
        <f t="shared" si="30"/>
        <v>-43</v>
      </c>
    </row>
    <row r="12" spans="1:64" ht="18" customHeight="1" x14ac:dyDescent="0.25">
      <c r="A12" s="19" t="s">
        <v>126</v>
      </c>
      <c r="B12" s="20">
        <v>1252</v>
      </c>
      <c r="C12" s="139">
        <v>1136</v>
      </c>
      <c r="D12" s="15">
        <f t="shared" si="0"/>
        <v>90.734824281150168</v>
      </c>
      <c r="E12" s="14">
        <f t="shared" si="1"/>
        <v>-116</v>
      </c>
      <c r="F12" s="20">
        <v>700</v>
      </c>
      <c r="G12" s="20">
        <v>634</v>
      </c>
      <c r="H12" s="15">
        <f t="shared" si="2"/>
        <v>90.571428571428569</v>
      </c>
      <c r="I12" s="14">
        <f t="shared" si="3"/>
        <v>-66</v>
      </c>
      <c r="J12" s="20">
        <v>1132</v>
      </c>
      <c r="K12" s="20">
        <v>1016</v>
      </c>
      <c r="L12" s="15">
        <f t="shared" si="4"/>
        <v>89.752650176678443</v>
      </c>
      <c r="M12" s="14">
        <f t="shared" si="5"/>
        <v>-116</v>
      </c>
      <c r="N12" s="20">
        <v>771</v>
      </c>
      <c r="O12" s="20">
        <v>646</v>
      </c>
      <c r="P12" s="15">
        <f t="shared" si="6"/>
        <v>83.787289234760053</v>
      </c>
      <c r="Q12" s="14">
        <f t="shared" si="7"/>
        <v>-125</v>
      </c>
      <c r="R12" s="20">
        <v>126</v>
      </c>
      <c r="S12" s="20">
        <v>21</v>
      </c>
      <c r="T12" s="16">
        <f t="shared" si="8"/>
        <v>16.666666666666664</v>
      </c>
      <c r="U12" s="14">
        <f t="shared" si="9"/>
        <v>-105</v>
      </c>
      <c r="V12" s="20">
        <v>4085</v>
      </c>
      <c r="W12" s="20">
        <v>3769</v>
      </c>
      <c r="X12" s="16">
        <f t="shared" si="10"/>
        <v>92.264381884944925</v>
      </c>
      <c r="Y12" s="14">
        <f t="shared" si="11"/>
        <v>-316</v>
      </c>
      <c r="Z12" s="20">
        <v>1230</v>
      </c>
      <c r="AA12" s="20">
        <v>1112</v>
      </c>
      <c r="AB12" s="16">
        <f t="shared" si="12"/>
        <v>90.40650406504065</v>
      </c>
      <c r="AC12" s="14">
        <f t="shared" si="13"/>
        <v>-118</v>
      </c>
      <c r="AD12" s="20">
        <v>1477</v>
      </c>
      <c r="AE12" s="139">
        <v>1508</v>
      </c>
      <c r="AF12" s="16">
        <f t="shared" si="14"/>
        <v>102.0988490182803</v>
      </c>
      <c r="AG12" s="14">
        <f t="shared" si="15"/>
        <v>31</v>
      </c>
      <c r="AH12" s="20">
        <v>350</v>
      </c>
      <c r="AI12" s="20">
        <v>274</v>
      </c>
      <c r="AJ12" s="16">
        <f t="shared" si="16"/>
        <v>78.285714285714278</v>
      </c>
      <c r="AK12" s="14">
        <f t="shared" si="17"/>
        <v>-76</v>
      </c>
      <c r="AL12" s="21">
        <v>235</v>
      </c>
      <c r="AM12" s="21">
        <v>228</v>
      </c>
      <c r="AN12" s="18">
        <f t="shared" si="18"/>
        <v>97</v>
      </c>
      <c r="AO12" s="17">
        <f t="shared" si="19"/>
        <v>-7</v>
      </c>
      <c r="AP12" s="22">
        <v>1216</v>
      </c>
      <c r="AQ12" s="20">
        <v>1101</v>
      </c>
      <c r="AR12" s="16">
        <f t="shared" si="27"/>
        <v>90.5</v>
      </c>
      <c r="AS12" s="14">
        <f t="shared" si="28"/>
        <v>-115</v>
      </c>
      <c r="AT12" s="20">
        <v>506</v>
      </c>
      <c r="AU12" s="20">
        <v>413</v>
      </c>
      <c r="AV12" s="16">
        <f t="shared" si="20"/>
        <v>81.620553359683782</v>
      </c>
      <c r="AW12" s="14">
        <f t="shared" si="21"/>
        <v>-93</v>
      </c>
      <c r="AX12" s="20">
        <v>453</v>
      </c>
      <c r="AY12" s="20">
        <v>376</v>
      </c>
      <c r="AZ12" s="16">
        <f t="shared" si="22"/>
        <v>83.002207505518768</v>
      </c>
      <c r="BA12" s="14">
        <f t="shared" si="23"/>
        <v>-77</v>
      </c>
      <c r="BB12" s="139">
        <v>1636.2445414847161</v>
      </c>
      <c r="BC12" s="20">
        <v>2171.7884130982366</v>
      </c>
      <c r="BD12" s="14">
        <f t="shared" si="24"/>
        <v>535.54387161352042</v>
      </c>
      <c r="BE12" s="20">
        <v>36</v>
      </c>
      <c r="BF12" s="20">
        <v>44</v>
      </c>
      <c r="BG12" s="15">
        <f t="shared" si="25"/>
        <v>122.2</v>
      </c>
      <c r="BH12" s="14">
        <f t="shared" si="26"/>
        <v>8</v>
      </c>
      <c r="BI12" s="147">
        <v>75</v>
      </c>
      <c r="BJ12" s="199">
        <v>45</v>
      </c>
      <c r="BK12" s="15">
        <f t="shared" si="29"/>
        <v>60</v>
      </c>
      <c r="BL12" s="14">
        <f t="shared" si="30"/>
        <v>-30</v>
      </c>
    </row>
    <row r="13" spans="1:64" s="8" customFormat="1" ht="18" customHeight="1" x14ac:dyDescent="0.25">
      <c r="A13" s="19" t="s">
        <v>127</v>
      </c>
      <c r="B13" s="20">
        <v>2030</v>
      </c>
      <c r="C13" s="139">
        <v>1728</v>
      </c>
      <c r="D13" s="15">
        <f t="shared" si="0"/>
        <v>85.123152709359601</v>
      </c>
      <c r="E13" s="14">
        <f t="shared" si="1"/>
        <v>-302</v>
      </c>
      <c r="F13" s="20">
        <v>883</v>
      </c>
      <c r="G13" s="20">
        <v>743</v>
      </c>
      <c r="H13" s="15">
        <f t="shared" si="2"/>
        <v>84.144960362400909</v>
      </c>
      <c r="I13" s="14">
        <f t="shared" si="3"/>
        <v>-140</v>
      </c>
      <c r="J13" s="20">
        <v>1008</v>
      </c>
      <c r="K13" s="20">
        <v>1227</v>
      </c>
      <c r="L13" s="15">
        <f t="shared" si="4"/>
        <v>121.72619047619047</v>
      </c>
      <c r="M13" s="14">
        <f t="shared" si="5"/>
        <v>219</v>
      </c>
      <c r="N13" s="20">
        <v>441</v>
      </c>
      <c r="O13" s="20">
        <v>599</v>
      </c>
      <c r="P13" s="15">
        <f t="shared" si="6"/>
        <v>135.82766439909298</v>
      </c>
      <c r="Q13" s="14">
        <f t="shared" si="7"/>
        <v>158</v>
      </c>
      <c r="R13" s="20">
        <v>206</v>
      </c>
      <c r="S13" s="20">
        <v>65</v>
      </c>
      <c r="T13" s="16">
        <f t="shared" si="8"/>
        <v>31.55339805825243</v>
      </c>
      <c r="U13" s="14">
        <f t="shared" si="9"/>
        <v>-141</v>
      </c>
      <c r="V13" s="20">
        <v>3729</v>
      </c>
      <c r="W13" s="20">
        <v>3386</v>
      </c>
      <c r="X13" s="16">
        <f t="shared" si="10"/>
        <v>90.80182354518638</v>
      </c>
      <c r="Y13" s="14">
        <f t="shared" si="11"/>
        <v>-343</v>
      </c>
      <c r="Z13" s="20">
        <v>1989</v>
      </c>
      <c r="AA13" s="20">
        <v>1698</v>
      </c>
      <c r="AB13" s="16">
        <f t="shared" si="12"/>
        <v>85.369532428355953</v>
      </c>
      <c r="AC13" s="14">
        <f t="shared" si="13"/>
        <v>-291</v>
      </c>
      <c r="AD13" s="20">
        <v>938</v>
      </c>
      <c r="AE13" s="139">
        <v>784</v>
      </c>
      <c r="AF13" s="16">
        <f t="shared" si="14"/>
        <v>83.582089552238799</v>
      </c>
      <c r="AG13" s="14">
        <f t="shared" si="15"/>
        <v>-154</v>
      </c>
      <c r="AH13" s="20">
        <v>135</v>
      </c>
      <c r="AI13" s="20">
        <v>138</v>
      </c>
      <c r="AJ13" s="16">
        <f t="shared" si="16"/>
        <v>102.22222222222221</v>
      </c>
      <c r="AK13" s="14">
        <f t="shared" si="17"/>
        <v>3</v>
      </c>
      <c r="AL13" s="21">
        <v>200</v>
      </c>
      <c r="AM13" s="21">
        <v>242</v>
      </c>
      <c r="AN13" s="18">
        <f t="shared" si="18"/>
        <v>121</v>
      </c>
      <c r="AO13" s="17">
        <f t="shared" si="19"/>
        <v>42</v>
      </c>
      <c r="AP13" s="22">
        <v>911</v>
      </c>
      <c r="AQ13" s="20">
        <v>1286</v>
      </c>
      <c r="AR13" s="16">
        <f t="shared" si="27"/>
        <v>141.19999999999999</v>
      </c>
      <c r="AS13" s="14">
        <f t="shared" si="28"/>
        <v>375</v>
      </c>
      <c r="AT13" s="20">
        <v>783</v>
      </c>
      <c r="AU13" s="20">
        <v>580</v>
      </c>
      <c r="AV13" s="16">
        <f t="shared" si="20"/>
        <v>74.074074074074076</v>
      </c>
      <c r="AW13" s="14">
        <f t="shared" si="21"/>
        <v>-203</v>
      </c>
      <c r="AX13" s="20">
        <v>724</v>
      </c>
      <c r="AY13" s="20">
        <v>509</v>
      </c>
      <c r="AZ13" s="16">
        <f t="shared" si="22"/>
        <v>70.303867403314911</v>
      </c>
      <c r="BA13" s="14">
        <f t="shared" si="23"/>
        <v>-215</v>
      </c>
      <c r="BB13" s="139">
        <v>1870.6921944035346</v>
      </c>
      <c r="BC13" s="20">
        <v>2159.9221789883268</v>
      </c>
      <c r="BD13" s="14">
        <f t="shared" si="24"/>
        <v>289.22998458479219</v>
      </c>
      <c r="BE13" s="20">
        <v>25</v>
      </c>
      <c r="BF13" s="20">
        <v>56</v>
      </c>
      <c r="BG13" s="15">
        <f t="shared" si="25"/>
        <v>224</v>
      </c>
      <c r="BH13" s="14">
        <f t="shared" si="26"/>
        <v>31</v>
      </c>
      <c r="BI13" s="147">
        <v>64</v>
      </c>
      <c r="BJ13" s="199">
        <v>53</v>
      </c>
      <c r="BK13" s="15">
        <f t="shared" si="29"/>
        <v>82.8</v>
      </c>
      <c r="BL13" s="14">
        <f t="shared" si="30"/>
        <v>-11</v>
      </c>
    </row>
    <row r="14" spans="1:64" s="8" customFormat="1" ht="18" customHeight="1" x14ac:dyDescent="0.25">
      <c r="A14" s="19" t="s">
        <v>128</v>
      </c>
      <c r="B14" s="20">
        <v>814</v>
      </c>
      <c r="C14" s="139">
        <v>767</v>
      </c>
      <c r="D14" s="15">
        <f t="shared" si="0"/>
        <v>94.226044226044223</v>
      </c>
      <c r="E14" s="14">
        <f t="shared" si="1"/>
        <v>-47</v>
      </c>
      <c r="F14" s="20">
        <v>408</v>
      </c>
      <c r="G14" s="20">
        <v>393</v>
      </c>
      <c r="H14" s="15">
        <f t="shared" si="2"/>
        <v>96.32352941176471</v>
      </c>
      <c r="I14" s="14">
        <f t="shared" si="3"/>
        <v>-15</v>
      </c>
      <c r="J14" s="20">
        <v>469</v>
      </c>
      <c r="K14" s="20">
        <v>407</v>
      </c>
      <c r="L14" s="15">
        <f t="shared" si="4"/>
        <v>86.780383795309163</v>
      </c>
      <c r="M14" s="14">
        <f t="shared" si="5"/>
        <v>-62</v>
      </c>
      <c r="N14" s="20">
        <v>315</v>
      </c>
      <c r="O14" s="20">
        <v>279</v>
      </c>
      <c r="P14" s="15">
        <f t="shared" si="6"/>
        <v>88.571428571428569</v>
      </c>
      <c r="Q14" s="14">
        <f t="shared" si="7"/>
        <v>-36</v>
      </c>
      <c r="R14" s="20">
        <v>55</v>
      </c>
      <c r="S14" s="20">
        <v>20</v>
      </c>
      <c r="T14" s="16">
        <f t="shared" si="8"/>
        <v>36.363636363636367</v>
      </c>
      <c r="U14" s="14">
        <f t="shared" si="9"/>
        <v>-35</v>
      </c>
      <c r="V14" s="20">
        <v>2567</v>
      </c>
      <c r="W14" s="20">
        <v>1874</v>
      </c>
      <c r="X14" s="16">
        <f t="shared" si="10"/>
        <v>73.003506038176852</v>
      </c>
      <c r="Y14" s="14">
        <f t="shared" si="11"/>
        <v>-693</v>
      </c>
      <c r="Z14" s="20">
        <v>804</v>
      </c>
      <c r="AA14" s="20">
        <v>753</v>
      </c>
      <c r="AB14" s="16">
        <f t="shared" si="12"/>
        <v>93.656716417910445</v>
      </c>
      <c r="AC14" s="14">
        <f t="shared" si="13"/>
        <v>-51</v>
      </c>
      <c r="AD14" s="20">
        <v>1150</v>
      </c>
      <c r="AE14" s="139">
        <v>625</v>
      </c>
      <c r="AF14" s="16">
        <f t="shared" si="14"/>
        <v>54.347826086956516</v>
      </c>
      <c r="AG14" s="14">
        <f t="shared" si="15"/>
        <v>-525</v>
      </c>
      <c r="AH14" s="20">
        <v>136</v>
      </c>
      <c r="AI14" s="20">
        <v>125</v>
      </c>
      <c r="AJ14" s="16">
        <f t="shared" si="16"/>
        <v>91.911764705882348</v>
      </c>
      <c r="AK14" s="14">
        <f t="shared" si="17"/>
        <v>-11</v>
      </c>
      <c r="AL14" s="21">
        <v>119</v>
      </c>
      <c r="AM14" s="21">
        <v>104</v>
      </c>
      <c r="AN14" s="18">
        <f t="shared" si="18"/>
        <v>87.4</v>
      </c>
      <c r="AO14" s="17">
        <f t="shared" si="19"/>
        <v>-15</v>
      </c>
      <c r="AP14" s="22">
        <v>447</v>
      </c>
      <c r="AQ14" s="20">
        <v>403</v>
      </c>
      <c r="AR14" s="16">
        <f t="shared" si="27"/>
        <v>90.2</v>
      </c>
      <c r="AS14" s="14">
        <f t="shared" si="28"/>
        <v>-44</v>
      </c>
      <c r="AT14" s="20">
        <v>379</v>
      </c>
      <c r="AU14" s="20">
        <v>377</v>
      </c>
      <c r="AV14" s="16">
        <f t="shared" si="20"/>
        <v>99.47229551451187</v>
      </c>
      <c r="AW14" s="14">
        <f t="shared" si="21"/>
        <v>-2</v>
      </c>
      <c r="AX14" s="20">
        <v>340</v>
      </c>
      <c r="AY14" s="20">
        <v>341</v>
      </c>
      <c r="AZ14" s="16">
        <f t="shared" si="22"/>
        <v>100.29411764705883</v>
      </c>
      <c r="BA14" s="14">
        <f t="shared" si="23"/>
        <v>1</v>
      </c>
      <c r="BB14" s="139">
        <v>1672.560975609756</v>
      </c>
      <c r="BC14" s="20">
        <v>1978.0952380952381</v>
      </c>
      <c r="BD14" s="14">
        <f t="shared" si="24"/>
        <v>305.53426248548203</v>
      </c>
      <c r="BE14" s="20">
        <v>16</v>
      </c>
      <c r="BF14" s="20">
        <v>42</v>
      </c>
      <c r="BG14" s="15">
        <f t="shared" si="25"/>
        <v>262.5</v>
      </c>
      <c r="BH14" s="14">
        <f t="shared" si="26"/>
        <v>26</v>
      </c>
      <c r="BI14" s="147">
        <v>80</v>
      </c>
      <c r="BJ14" s="199">
        <v>34</v>
      </c>
      <c r="BK14" s="15">
        <f t="shared" si="29"/>
        <v>42.5</v>
      </c>
      <c r="BL14" s="14">
        <f t="shared" si="30"/>
        <v>-46</v>
      </c>
    </row>
    <row r="15" spans="1:64" s="8" customFormat="1" ht="18" customHeight="1" x14ac:dyDescent="0.25">
      <c r="A15" s="19" t="s">
        <v>129</v>
      </c>
      <c r="B15" s="20">
        <v>977</v>
      </c>
      <c r="C15" s="139">
        <v>898</v>
      </c>
      <c r="D15" s="15">
        <f t="shared" si="0"/>
        <v>91.914022517911974</v>
      </c>
      <c r="E15" s="14">
        <f t="shared" si="1"/>
        <v>-79</v>
      </c>
      <c r="F15" s="20">
        <v>564</v>
      </c>
      <c r="G15" s="20">
        <v>510</v>
      </c>
      <c r="H15" s="15">
        <f t="shared" si="2"/>
        <v>90.425531914893625</v>
      </c>
      <c r="I15" s="14">
        <f t="shared" si="3"/>
        <v>-54</v>
      </c>
      <c r="J15" s="20">
        <v>765</v>
      </c>
      <c r="K15" s="20">
        <v>881</v>
      </c>
      <c r="L15" s="15">
        <f t="shared" si="4"/>
        <v>115.16339869281045</v>
      </c>
      <c r="M15" s="14">
        <f t="shared" si="5"/>
        <v>116</v>
      </c>
      <c r="N15" s="20">
        <v>340</v>
      </c>
      <c r="O15" s="20">
        <v>530</v>
      </c>
      <c r="P15" s="15">
        <f t="shared" si="6"/>
        <v>155.88235294117646</v>
      </c>
      <c r="Q15" s="14">
        <f t="shared" si="7"/>
        <v>190</v>
      </c>
      <c r="R15" s="20">
        <v>135</v>
      </c>
      <c r="S15" s="20">
        <v>72</v>
      </c>
      <c r="T15" s="16">
        <f t="shared" si="8"/>
        <v>53.333333333333336</v>
      </c>
      <c r="U15" s="14">
        <f t="shared" si="9"/>
        <v>-63</v>
      </c>
      <c r="V15" s="20">
        <v>2445</v>
      </c>
      <c r="W15" s="20">
        <v>3306</v>
      </c>
      <c r="X15" s="16">
        <f t="shared" si="10"/>
        <v>135.21472392638037</v>
      </c>
      <c r="Y15" s="14">
        <f t="shared" si="11"/>
        <v>861</v>
      </c>
      <c r="Z15" s="20">
        <v>956</v>
      </c>
      <c r="AA15" s="20">
        <v>885</v>
      </c>
      <c r="AB15" s="16">
        <f t="shared" si="12"/>
        <v>92.573221757322173</v>
      </c>
      <c r="AC15" s="14">
        <f t="shared" si="13"/>
        <v>-71</v>
      </c>
      <c r="AD15" s="20">
        <v>786</v>
      </c>
      <c r="AE15" s="139">
        <v>1381</v>
      </c>
      <c r="AF15" s="16">
        <f t="shared" si="14"/>
        <v>175.6997455470738</v>
      </c>
      <c r="AG15" s="14">
        <f t="shared" si="15"/>
        <v>595</v>
      </c>
      <c r="AH15" s="20">
        <v>115</v>
      </c>
      <c r="AI15" s="20">
        <v>118</v>
      </c>
      <c r="AJ15" s="16">
        <f t="shared" si="16"/>
        <v>102.60869565217392</v>
      </c>
      <c r="AK15" s="14">
        <f t="shared" si="17"/>
        <v>3</v>
      </c>
      <c r="AL15" s="21">
        <v>192</v>
      </c>
      <c r="AM15" s="21">
        <v>239</v>
      </c>
      <c r="AN15" s="18">
        <f t="shared" si="18"/>
        <v>124.5</v>
      </c>
      <c r="AO15" s="17">
        <f t="shared" si="19"/>
        <v>47</v>
      </c>
      <c r="AP15" s="22">
        <v>704</v>
      </c>
      <c r="AQ15" s="20">
        <v>848</v>
      </c>
      <c r="AR15" s="16">
        <f t="shared" si="27"/>
        <v>120.5</v>
      </c>
      <c r="AS15" s="14">
        <f t="shared" si="28"/>
        <v>144</v>
      </c>
      <c r="AT15" s="20">
        <v>324</v>
      </c>
      <c r="AU15" s="20">
        <v>393</v>
      </c>
      <c r="AV15" s="16">
        <f t="shared" si="20"/>
        <v>121.2962962962963</v>
      </c>
      <c r="AW15" s="14">
        <f t="shared" si="21"/>
        <v>69</v>
      </c>
      <c r="AX15" s="20">
        <v>286</v>
      </c>
      <c r="AY15" s="20">
        <v>354</v>
      </c>
      <c r="AZ15" s="16">
        <f t="shared" si="22"/>
        <v>123.77622377622377</v>
      </c>
      <c r="BA15" s="14">
        <f t="shared" si="23"/>
        <v>68</v>
      </c>
      <c r="BB15" s="139">
        <v>1737.0179948586119</v>
      </c>
      <c r="BC15" s="20">
        <v>2299.7214484679666</v>
      </c>
      <c r="BD15" s="14">
        <f t="shared" si="24"/>
        <v>562.70345360935471</v>
      </c>
      <c r="BE15" s="20">
        <v>43</v>
      </c>
      <c r="BF15" s="20">
        <v>33</v>
      </c>
      <c r="BG15" s="15">
        <f t="shared" si="25"/>
        <v>76.7</v>
      </c>
      <c r="BH15" s="14">
        <f t="shared" si="26"/>
        <v>-10</v>
      </c>
      <c r="BI15" s="147">
        <v>69</v>
      </c>
      <c r="BJ15" s="199">
        <v>87</v>
      </c>
      <c r="BK15" s="15">
        <f t="shared" si="29"/>
        <v>126.1</v>
      </c>
      <c r="BL15" s="14">
        <f t="shared" si="30"/>
        <v>18</v>
      </c>
    </row>
    <row r="16" spans="1:64" s="8" customFormat="1" ht="18" customHeight="1" x14ac:dyDescent="0.25">
      <c r="A16" s="19" t="s">
        <v>130</v>
      </c>
      <c r="B16" s="20">
        <v>1235</v>
      </c>
      <c r="C16" s="139">
        <v>1198</v>
      </c>
      <c r="D16" s="15">
        <f t="shared" si="0"/>
        <v>97.004048582995949</v>
      </c>
      <c r="E16" s="14">
        <f t="shared" si="1"/>
        <v>-37</v>
      </c>
      <c r="F16" s="20">
        <v>550</v>
      </c>
      <c r="G16" s="20">
        <v>591</v>
      </c>
      <c r="H16" s="15">
        <f t="shared" si="2"/>
        <v>107.45454545454545</v>
      </c>
      <c r="I16" s="14">
        <f t="shared" si="3"/>
        <v>41</v>
      </c>
      <c r="J16" s="20">
        <v>439</v>
      </c>
      <c r="K16" s="20">
        <v>528</v>
      </c>
      <c r="L16" s="15">
        <f t="shared" si="4"/>
        <v>120.27334851936217</v>
      </c>
      <c r="M16" s="14">
        <f t="shared" si="5"/>
        <v>89</v>
      </c>
      <c r="N16" s="20">
        <v>179</v>
      </c>
      <c r="O16" s="20">
        <v>271</v>
      </c>
      <c r="P16" s="15">
        <f t="shared" si="6"/>
        <v>151.39664804469274</v>
      </c>
      <c r="Q16" s="14">
        <f t="shared" si="7"/>
        <v>92</v>
      </c>
      <c r="R16" s="20">
        <v>123</v>
      </c>
      <c r="S16" s="20">
        <v>64</v>
      </c>
      <c r="T16" s="16">
        <f t="shared" si="8"/>
        <v>52.032520325203258</v>
      </c>
      <c r="U16" s="14">
        <f t="shared" si="9"/>
        <v>-59</v>
      </c>
      <c r="V16" s="20">
        <v>1958</v>
      </c>
      <c r="W16" s="20">
        <v>2372</v>
      </c>
      <c r="X16" s="16">
        <f t="shared" si="10"/>
        <v>121.14402451481104</v>
      </c>
      <c r="Y16" s="14">
        <f t="shared" si="11"/>
        <v>414</v>
      </c>
      <c r="Z16" s="20">
        <v>1221</v>
      </c>
      <c r="AA16" s="20">
        <v>1189</v>
      </c>
      <c r="AB16" s="16">
        <f t="shared" si="12"/>
        <v>97.379197379197379</v>
      </c>
      <c r="AC16" s="14">
        <f t="shared" si="13"/>
        <v>-32</v>
      </c>
      <c r="AD16" s="20">
        <v>410</v>
      </c>
      <c r="AE16" s="139">
        <v>771</v>
      </c>
      <c r="AF16" s="16">
        <f t="shared" si="14"/>
        <v>188.04878048780486</v>
      </c>
      <c r="AG16" s="14">
        <f t="shared" si="15"/>
        <v>361</v>
      </c>
      <c r="AH16" s="20">
        <v>38</v>
      </c>
      <c r="AI16" s="20">
        <v>45</v>
      </c>
      <c r="AJ16" s="16">
        <f t="shared" si="16"/>
        <v>118.42105263157893</v>
      </c>
      <c r="AK16" s="14">
        <f t="shared" si="17"/>
        <v>7</v>
      </c>
      <c r="AL16" s="21">
        <v>119</v>
      </c>
      <c r="AM16" s="21">
        <v>115</v>
      </c>
      <c r="AN16" s="18">
        <f t="shared" si="18"/>
        <v>96.6</v>
      </c>
      <c r="AO16" s="17">
        <f t="shared" si="19"/>
        <v>-4</v>
      </c>
      <c r="AP16" s="22">
        <v>459</v>
      </c>
      <c r="AQ16" s="20">
        <v>571</v>
      </c>
      <c r="AR16" s="16">
        <f t="shared" si="27"/>
        <v>124.4</v>
      </c>
      <c r="AS16" s="14">
        <f t="shared" si="28"/>
        <v>112</v>
      </c>
      <c r="AT16" s="20">
        <v>574</v>
      </c>
      <c r="AU16" s="20">
        <v>618</v>
      </c>
      <c r="AV16" s="16">
        <f t="shared" si="20"/>
        <v>107.66550522648085</v>
      </c>
      <c r="AW16" s="14">
        <f t="shared" si="21"/>
        <v>44</v>
      </c>
      <c r="AX16" s="20">
        <v>511</v>
      </c>
      <c r="AY16" s="20">
        <v>501</v>
      </c>
      <c r="AZ16" s="16">
        <f t="shared" si="22"/>
        <v>98.043052837573384</v>
      </c>
      <c r="BA16" s="14">
        <f t="shared" si="23"/>
        <v>-10</v>
      </c>
      <c r="BB16" s="139">
        <v>1476.1316872427983</v>
      </c>
      <c r="BC16" s="20">
        <v>1675.4010695187167</v>
      </c>
      <c r="BD16" s="14">
        <f t="shared" si="24"/>
        <v>199.26938227591836</v>
      </c>
      <c r="BE16" s="20">
        <v>31</v>
      </c>
      <c r="BF16" s="20">
        <v>75</v>
      </c>
      <c r="BG16" s="15">
        <f t="shared" si="25"/>
        <v>241.9</v>
      </c>
      <c r="BH16" s="14">
        <f t="shared" si="26"/>
        <v>44</v>
      </c>
      <c r="BI16" s="147">
        <v>51</v>
      </c>
      <c r="BJ16" s="199">
        <v>43</v>
      </c>
      <c r="BK16" s="15">
        <f t="shared" si="29"/>
        <v>84.3</v>
      </c>
      <c r="BL16" s="14">
        <f t="shared" si="30"/>
        <v>-8</v>
      </c>
    </row>
    <row r="17" spans="1:64" s="8" customFormat="1" ht="18" customHeight="1" x14ac:dyDescent="0.25">
      <c r="A17" s="19" t="s">
        <v>131</v>
      </c>
      <c r="B17" s="20">
        <v>883</v>
      </c>
      <c r="C17" s="139">
        <v>824</v>
      </c>
      <c r="D17" s="15">
        <f t="shared" si="0"/>
        <v>93.318233295583241</v>
      </c>
      <c r="E17" s="14">
        <f t="shared" si="1"/>
        <v>-59</v>
      </c>
      <c r="F17" s="20">
        <v>379</v>
      </c>
      <c r="G17" s="20">
        <v>464</v>
      </c>
      <c r="H17" s="15">
        <f t="shared" si="2"/>
        <v>122.42744063324538</v>
      </c>
      <c r="I17" s="14">
        <f t="shared" si="3"/>
        <v>85</v>
      </c>
      <c r="J17" s="20">
        <v>700</v>
      </c>
      <c r="K17" s="20">
        <v>518</v>
      </c>
      <c r="L17" s="15">
        <f t="shared" si="4"/>
        <v>74</v>
      </c>
      <c r="M17" s="14">
        <f t="shared" si="5"/>
        <v>-182</v>
      </c>
      <c r="N17" s="20">
        <v>456</v>
      </c>
      <c r="O17" s="20">
        <v>279</v>
      </c>
      <c r="P17" s="15">
        <f t="shared" si="6"/>
        <v>61.184210526315788</v>
      </c>
      <c r="Q17" s="14">
        <f t="shared" si="7"/>
        <v>-177</v>
      </c>
      <c r="R17" s="20">
        <v>82</v>
      </c>
      <c r="S17" s="20">
        <v>31</v>
      </c>
      <c r="T17" s="16">
        <f t="shared" si="8"/>
        <v>37.804878048780488</v>
      </c>
      <c r="U17" s="14">
        <f t="shared" si="9"/>
        <v>-51</v>
      </c>
      <c r="V17" s="20">
        <v>2331</v>
      </c>
      <c r="W17" s="20">
        <v>1935</v>
      </c>
      <c r="X17" s="16">
        <f t="shared" si="10"/>
        <v>83.011583011583014</v>
      </c>
      <c r="Y17" s="14">
        <f t="shared" si="11"/>
        <v>-396</v>
      </c>
      <c r="Z17" s="20">
        <v>864</v>
      </c>
      <c r="AA17" s="20">
        <v>793</v>
      </c>
      <c r="AB17" s="16">
        <f t="shared" si="12"/>
        <v>91.782407407407405</v>
      </c>
      <c r="AC17" s="14">
        <f t="shared" si="13"/>
        <v>-71</v>
      </c>
      <c r="AD17" s="20">
        <v>600</v>
      </c>
      <c r="AE17" s="139">
        <v>529</v>
      </c>
      <c r="AF17" s="16">
        <f t="shared" si="14"/>
        <v>88.166666666666671</v>
      </c>
      <c r="AG17" s="14">
        <f t="shared" si="15"/>
        <v>-71</v>
      </c>
      <c r="AH17" s="20">
        <v>80</v>
      </c>
      <c r="AI17" s="20">
        <v>72</v>
      </c>
      <c r="AJ17" s="16">
        <f t="shared" si="16"/>
        <v>90</v>
      </c>
      <c r="AK17" s="14">
        <f t="shared" si="17"/>
        <v>-8</v>
      </c>
      <c r="AL17" s="21">
        <v>176</v>
      </c>
      <c r="AM17" s="21">
        <v>142</v>
      </c>
      <c r="AN17" s="18">
        <f t="shared" si="18"/>
        <v>80.7</v>
      </c>
      <c r="AO17" s="17">
        <f t="shared" si="19"/>
        <v>-34</v>
      </c>
      <c r="AP17" s="22">
        <v>606</v>
      </c>
      <c r="AQ17" s="20">
        <v>674</v>
      </c>
      <c r="AR17" s="16">
        <f t="shared" si="27"/>
        <v>111.2</v>
      </c>
      <c r="AS17" s="14">
        <f t="shared" si="28"/>
        <v>68</v>
      </c>
      <c r="AT17" s="20">
        <v>394</v>
      </c>
      <c r="AU17" s="20">
        <v>366</v>
      </c>
      <c r="AV17" s="16">
        <f t="shared" si="20"/>
        <v>92.89340101522842</v>
      </c>
      <c r="AW17" s="14">
        <f t="shared" si="21"/>
        <v>-28</v>
      </c>
      <c r="AX17" s="20">
        <v>361</v>
      </c>
      <c r="AY17" s="20">
        <v>324</v>
      </c>
      <c r="AZ17" s="16">
        <f t="shared" si="22"/>
        <v>89.750692520775615</v>
      </c>
      <c r="BA17" s="14">
        <f t="shared" si="23"/>
        <v>-37</v>
      </c>
      <c r="BB17" s="139">
        <v>1727.049180327869</v>
      </c>
      <c r="BC17" s="20">
        <v>2352.5316455696202</v>
      </c>
      <c r="BD17" s="14">
        <f t="shared" si="24"/>
        <v>625.48246524175124</v>
      </c>
      <c r="BE17" s="20">
        <v>22</v>
      </c>
      <c r="BF17" s="20">
        <v>61</v>
      </c>
      <c r="BG17" s="15">
        <f t="shared" si="25"/>
        <v>277.3</v>
      </c>
      <c r="BH17" s="14">
        <f t="shared" si="26"/>
        <v>39</v>
      </c>
      <c r="BI17" s="147">
        <v>81</v>
      </c>
      <c r="BJ17" s="199">
        <v>68</v>
      </c>
      <c r="BK17" s="15">
        <f t="shared" si="29"/>
        <v>84</v>
      </c>
      <c r="BL17" s="14">
        <f t="shared" si="30"/>
        <v>-13</v>
      </c>
    </row>
    <row r="18" spans="1:64" s="8" customFormat="1" ht="18" customHeight="1" x14ac:dyDescent="0.25">
      <c r="A18" s="19" t="s">
        <v>132</v>
      </c>
      <c r="B18" s="20">
        <v>2085</v>
      </c>
      <c r="C18" s="139">
        <v>1887</v>
      </c>
      <c r="D18" s="15">
        <f t="shared" si="0"/>
        <v>90.503597122302153</v>
      </c>
      <c r="E18" s="14">
        <f t="shared" si="1"/>
        <v>-198</v>
      </c>
      <c r="F18" s="20">
        <v>1148</v>
      </c>
      <c r="G18" s="20">
        <v>1043</v>
      </c>
      <c r="H18" s="15">
        <f t="shared" si="2"/>
        <v>90.853658536585371</v>
      </c>
      <c r="I18" s="14">
        <f t="shared" si="3"/>
        <v>-105</v>
      </c>
      <c r="J18" s="20">
        <v>1246</v>
      </c>
      <c r="K18" s="20">
        <v>1306</v>
      </c>
      <c r="L18" s="15">
        <f t="shared" si="4"/>
        <v>104.81540930979133</v>
      </c>
      <c r="M18" s="14">
        <f t="shared" si="5"/>
        <v>60</v>
      </c>
      <c r="N18" s="20">
        <v>788</v>
      </c>
      <c r="O18" s="20">
        <v>825</v>
      </c>
      <c r="P18" s="15">
        <f t="shared" si="6"/>
        <v>104.69543147208122</v>
      </c>
      <c r="Q18" s="14">
        <f t="shared" si="7"/>
        <v>37</v>
      </c>
      <c r="R18" s="20">
        <v>141</v>
      </c>
      <c r="S18" s="20">
        <v>64</v>
      </c>
      <c r="T18" s="16">
        <f t="shared" si="8"/>
        <v>45.390070921985817</v>
      </c>
      <c r="U18" s="14">
        <f t="shared" si="9"/>
        <v>-77</v>
      </c>
      <c r="V18" s="20">
        <v>3606</v>
      </c>
      <c r="W18" s="20">
        <v>5342</v>
      </c>
      <c r="X18" s="16">
        <f t="shared" si="10"/>
        <v>148.14198557958957</v>
      </c>
      <c r="Y18" s="14">
        <f t="shared" si="11"/>
        <v>1736</v>
      </c>
      <c r="Z18" s="20">
        <v>2056</v>
      </c>
      <c r="AA18" s="20">
        <v>1866</v>
      </c>
      <c r="AB18" s="16">
        <f t="shared" si="12"/>
        <v>90.758754863813223</v>
      </c>
      <c r="AC18" s="14">
        <f t="shared" si="13"/>
        <v>-190</v>
      </c>
      <c r="AD18" s="20">
        <v>493</v>
      </c>
      <c r="AE18" s="139">
        <v>2418</v>
      </c>
      <c r="AF18" s="16">
        <f t="shared" si="14"/>
        <v>490.46653144016227</v>
      </c>
      <c r="AG18" s="14">
        <f t="shared" si="15"/>
        <v>1925</v>
      </c>
      <c r="AH18" s="20">
        <v>191</v>
      </c>
      <c r="AI18" s="20">
        <v>160</v>
      </c>
      <c r="AJ18" s="16">
        <f t="shared" si="16"/>
        <v>83.769633507853399</v>
      </c>
      <c r="AK18" s="14">
        <f t="shared" si="17"/>
        <v>-31</v>
      </c>
      <c r="AL18" s="21">
        <v>411</v>
      </c>
      <c r="AM18" s="21">
        <v>433</v>
      </c>
      <c r="AN18" s="18">
        <f t="shared" si="18"/>
        <v>105.4</v>
      </c>
      <c r="AO18" s="17">
        <f t="shared" si="19"/>
        <v>22</v>
      </c>
      <c r="AP18" s="22">
        <v>1298</v>
      </c>
      <c r="AQ18" s="20">
        <v>1385</v>
      </c>
      <c r="AR18" s="16">
        <f t="shared" si="27"/>
        <v>106.7</v>
      </c>
      <c r="AS18" s="14">
        <f t="shared" si="28"/>
        <v>87</v>
      </c>
      <c r="AT18" s="20">
        <v>956</v>
      </c>
      <c r="AU18" s="20">
        <v>846</v>
      </c>
      <c r="AV18" s="16">
        <f t="shared" si="20"/>
        <v>88.493723849372387</v>
      </c>
      <c r="AW18" s="14">
        <f t="shared" si="21"/>
        <v>-110</v>
      </c>
      <c r="AX18" s="20">
        <v>832</v>
      </c>
      <c r="AY18" s="20">
        <v>751</v>
      </c>
      <c r="AZ18" s="16">
        <f t="shared" si="22"/>
        <v>90.264423076923066</v>
      </c>
      <c r="BA18" s="14">
        <f t="shared" si="23"/>
        <v>-81</v>
      </c>
      <c r="BB18" s="139">
        <v>1410.1775147928995</v>
      </c>
      <c r="BC18" s="20">
        <v>1890.7539118065433</v>
      </c>
      <c r="BD18" s="14">
        <f t="shared" si="24"/>
        <v>480.57639701364383</v>
      </c>
      <c r="BE18" s="20">
        <v>70</v>
      </c>
      <c r="BF18" s="20">
        <v>78</v>
      </c>
      <c r="BG18" s="15">
        <f t="shared" si="25"/>
        <v>111.4</v>
      </c>
      <c r="BH18" s="14">
        <f t="shared" si="26"/>
        <v>8</v>
      </c>
      <c r="BI18" s="147">
        <v>50</v>
      </c>
      <c r="BJ18" s="199">
        <v>218</v>
      </c>
      <c r="BK18" s="15">
        <f t="shared" si="29"/>
        <v>436</v>
      </c>
      <c r="BL18" s="14">
        <f t="shared" si="30"/>
        <v>168</v>
      </c>
    </row>
    <row r="19" spans="1:64" s="24" customFormat="1" ht="18" customHeight="1" x14ac:dyDescent="0.25">
      <c r="A19" s="23" t="s">
        <v>133</v>
      </c>
      <c r="B19" s="20">
        <v>874</v>
      </c>
      <c r="C19" s="139">
        <v>735</v>
      </c>
      <c r="D19" s="15">
        <f t="shared" si="0"/>
        <v>84.096109839816933</v>
      </c>
      <c r="E19" s="14">
        <f t="shared" si="1"/>
        <v>-139</v>
      </c>
      <c r="F19" s="20">
        <v>447</v>
      </c>
      <c r="G19" s="20">
        <v>433</v>
      </c>
      <c r="H19" s="15">
        <f t="shared" si="2"/>
        <v>96.868008948545864</v>
      </c>
      <c r="I19" s="14">
        <f t="shared" si="3"/>
        <v>-14</v>
      </c>
      <c r="J19" s="20">
        <v>600</v>
      </c>
      <c r="K19" s="20">
        <v>568</v>
      </c>
      <c r="L19" s="15">
        <f t="shared" si="4"/>
        <v>94.666666666666671</v>
      </c>
      <c r="M19" s="14">
        <f t="shared" si="5"/>
        <v>-32</v>
      </c>
      <c r="N19" s="20">
        <v>291</v>
      </c>
      <c r="O19" s="20">
        <v>320</v>
      </c>
      <c r="P19" s="15">
        <f t="shared" si="6"/>
        <v>109.96563573883162</v>
      </c>
      <c r="Q19" s="14">
        <f t="shared" si="7"/>
        <v>29</v>
      </c>
      <c r="R19" s="20">
        <v>88</v>
      </c>
      <c r="S19" s="20">
        <v>27</v>
      </c>
      <c r="T19" s="16">
        <f t="shared" si="8"/>
        <v>30.681818181818183</v>
      </c>
      <c r="U19" s="14">
        <f t="shared" si="9"/>
        <v>-61</v>
      </c>
      <c r="V19" s="20">
        <v>2261</v>
      </c>
      <c r="W19" s="20">
        <v>2186</v>
      </c>
      <c r="X19" s="16">
        <f t="shared" si="10"/>
        <v>96.682883679787707</v>
      </c>
      <c r="Y19" s="14">
        <f t="shared" si="11"/>
        <v>-75</v>
      </c>
      <c r="Z19" s="20">
        <v>868</v>
      </c>
      <c r="AA19" s="20">
        <v>727</v>
      </c>
      <c r="AB19" s="16">
        <f t="shared" si="12"/>
        <v>83.755760368663587</v>
      </c>
      <c r="AC19" s="14">
        <f t="shared" si="13"/>
        <v>-141</v>
      </c>
      <c r="AD19" s="20">
        <v>735</v>
      </c>
      <c r="AE19" s="139">
        <v>789</v>
      </c>
      <c r="AF19" s="16">
        <f t="shared" si="14"/>
        <v>107.34693877551021</v>
      </c>
      <c r="AG19" s="14">
        <f t="shared" si="15"/>
        <v>54</v>
      </c>
      <c r="AH19" s="20">
        <v>102</v>
      </c>
      <c r="AI19" s="20">
        <v>96</v>
      </c>
      <c r="AJ19" s="16">
        <f t="shared" si="16"/>
        <v>94.117647058823522</v>
      </c>
      <c r="AK19" s="14">
        <f t="shared" si="17"/>
        <v>-6</v>
      </c>
      <c r="AL19" s="21">
        <v>133</v>
      </c>
      <c r="AM19" s="21">
        <v>136</v>
      </c>
      <c r="AN19" s="18">
        <f t="shared" si="18"/>
        <v>102.3</v>
      </c>
      <c r="AO19" s="17">
        <f t="shared" si="19"/>
        <v>3</v>
      </c>
      <c r="AP19" s="22">
        <v>576</v>
      </c>
      <c r="AQ19" s="20">
        <v>728</v>
      </c>
      <c r="AR19" s="16">
        <f t="shared" si="27"/>
        <v>126.4</v>
      </c>
      <c r="AS19" s="14">
        <f t="shared" si="28"/>
        <v>152</v>
      </c>
      <c r="AT19" s="20">
        <v>298</v>
      </c>
      <c r="AU19" s="20">
        <v>283</v>
      </c>
      <c r="AV19" s="16">
        <f t="shared" si="20"/>
        <v>94.966442953020135</v>
      </c>
      <c r="AW19" s="14">
        <f t="shared" si="21"/>
        <v>-15</v>
      </c>
      <c r="AX19" s="20">
        <v>275</v>
      </c>
      <c r="AY19" s="20">
        <v>254</v>
      </c>
      <c r="AZ19" s="16">
        <f t="shared" si="22"/>
        <v>92.36363636363636</v>
      </c>
      <c r="BA19" s="14">
        <f t="shared" si="23"/>
        <v>-21</v>
      </c>
      <c r="BB19" s="139">
        <v>1698.7179487179487</v>
      </c>
      <c r="BC19" s="20">
        <v>2178.7313432835822</v>
      </c>
      <c r="BD19" s="14">
        <f t="shared" si="24"/>
        <v>480.01339456563346</v>
      </c>
      <c r="BE19" s="20">
        <v>36</v>
      </c>
      <c r="BF19" s="20">
        <v>81</v>
      </c>
      <c r="BG19" s="15">
        <f t="shared" si="25"/>
        <v>225</v>
      </c>
      <c r="BH19" s="14">
        <f t="shared" si="26"/>
        <v>45</v>
      </c>
      <c r="BI19" s="147">
        <v>45</v>
      </c>
      <c r="BJ19" s="200">
        <v>20</v>
      </c>
      <c r="BK19" s="15">
        <f t="shared" si="29"/>
        <v>44.4</v>
      </c>
      <c r="BL19" s="14">
        <f t="shared" si="30"/>
        <v>-25</v>
      </c>
    </row>
    <row r="20" spans="1:64" s="8" customFormat="1" ht="18" customHeight="1" x14ac:dyDescent="0.25">
      <c r="A20" s="19" t="s">
        <v>134</v>
      </c>
      <c r="B20" s="20">
        <v>436</v>
      </c>
      <c r="C20" s="139">
        <v>366</v>
      </c>
      <c r="D20" s="15">
        <f t="shared" si="0"/>
        <v>83.944954128440358</v>
      </c>
      <c r="E20" s="14">
        <f t="shared" si="1"/>
        <v>-70</v>
      </c>
      <c r="F20" s="20">
        <v>226</v>
      </c>
      <c r="G20" s="20">
        <v>164</v>
      </c>
      <c r="H20" s="15">
        <f t="shared" si="2"/>
        <v>72.56637168141593</v>
      </c>
      <c r="I20" s="14">
        <f t="shared" si="3"/>
        <v>-62</v>
      </c>
      <c r="J20" s="20">
        <v>300</v>
      </c>
      <c r="K20" s="20">
        <v>287</v>
      </c>
      <c r="L20" s="15">
        <f t="shared" si="4"/>
        <v>95.666666666666671</v>
      </c>
      <c r="M20" s="14">
        <f t="shared" si="5"/>
        <v>-13</v>
      </c>
      <c r="N20" s="20">
        <v>151</v>
      </c>
      <c r="O20" s="20">
        <v>165</v>
      </c>
      <c r="P20" s="15">
        <f t="shared" si="6"/>
        <v>109.27152317880795</v>
      </c>
      <c r="Q20" s="14">
        <f t="shared" si="7"/>
        <v>14</v>
      </c>
      <c r="R20" s="20">
        <v>57</v>
      </c>
      <c r="S20" s="20">
        <v>44</v>
      </c>
      <c r="T20" s="16">
        <f t="shared" si="8"/>
        <v>77.192982456140342</v>
      </c>
      <c r="U20" s="14">
        <f t="shared" si="9"/>
        <v>-13</v>
      </c>
      <c r="V20" s="20">
        <v>1334</v>
      </c>
      <c r="W20" s="20">
        <v>1217</v>
      </c>
      <c r="X20" s="16">
        <f t="shared" si="10"/>
        <v>91.22938530734632</v>
      </c>
      <c r="Y20" s="14">
        <f t="shared" si="11"/>
        <v>-117</v>
      </c>
      <c r="Z20" s="20">
        <v>430</v>
      </c>
      <c r="AA20" s="20">
        <v>361</v>
      </c>
      <c r="AB20" s="16">
        <f t="shared" si="12"/>
        <v>83.95348837209302</v>
      </c>
      <c r="AC20" s="14">
        <f t="shared" si="13"/>
        <v>-69</v>
      </c>
      <c r="AD20" s="20">
        <v>479</v>
      </c>
      <c r="AE20" s="139">
        <v>457</v>
      </c>
      <c r="AF20" s="16">
        <f t="shared" si="14"/>
        <v>95.407098121085596</v>
      </c>
      <c r="AG20" s="14">
        <f t="shared" si="15"/>
        <v>-22</v>
      </c>
      <c r="AH20" s="20">
        <v>41</v>
      </c>
      <c r="AI20" s="20">
        <v>39</v>
      </c>
      <c r="AJ20" s="16">
        <f t="shared" si="16"/>
        <v>95.121951219512198</v>
      </c>
      <c r="AK20" s="14">
        <f t="shared" si="17"/>
        <v>-2</v>
      </c>
      <c r="AL20" s="21">
        <v>96</v>
      </c>
      <c r="AM20" s="21">
        <v>98</v>
      </c>
      <c r="AN20" s="18">
        <f t="shared" si="18"/>
        <v>102.1</v>
      </c>
      <c r="AO20" s="17">
        <f t="shared" si="19"/>
        <v>2</v>
      </c>
      <c r="AP20" s="22">
        <v>286</v>
      </c>
      <c r="AQ20" s="20">
        <v>280</v>
      </c>
      <c r="AR20" s="16">
        <f t="shared" si="27"/>
        <v>97.9</v>
      </c>
      <c r="AS20" s="14">
        <f t="shared" si="28"/>
        <v>-6</v>
      </c>
      <c r="AT20" s="20">
        <v>178</v>
      </c>
      <c r="AU20" s="20">
        <v>133</v>
      </c>
      <c r="AV20" s="16">
        <f t="shared" si="20"/>
        <v>74.719101123595507</v>
      </c>
      <c r="AW20" s="14">
        <f t="shared" si="21"/>
        <v>-45</v>
      </c>
      <c r="AX20" s="20">
        <v>165</v>
      </c>
      <c r="AY20" s="20">
        <v>128</v>
      </c>
      <c r="AZ20" s="16">
        <f t="shared" si="22"/>
        <v>77.575757575757578</v>
      </c>
      <c r="BA20" s="14">
        <f t="shared" si="23"/>
        <v>-37</v>
      </c>
      <c r="BB20" s="139">
        <v>1766.8789808917197</v>
      </c>
      <c r="BC20" s="20">
        <v>2255.4216867469881</v>
      </c>
      <c r="BD20" s="14">
        <f t="shared" si="24"/>
        <v>488.54270585526842</v>
      </c>
      <c r="BE20" s="20">
        <v>24</v>
      </c>
      <c r="BF20" s="20">
        <v>18</v>
      </c>
      <c r="BG20" s="15">
        <f t="shared" si="25"/>
        <v>75</v>
      </c>
      <c r="BH20" s="14">
        <f t="shared" si="26"/>
        <v>-6</v>
      </c>
      <c r="BI20" s="147">
        <v>48</v>
      </c>
      <c r="BJ20" s="199">
        <v>42</v>
      </c>
      <c r="BK20" s="15">
        <f t="shared" si="29"/>
        <v>87.5</v>
      </c>
      <c r="BL20" s="14">
        <f t="shared" si="30"/>
        <v>-6</v>
      </c>
    </row>
    <row r="21" spans="1:64" s="8" customFormat="1" ht="18" customHeight="1" x14ac:dyDescent="0.25">
      <c r="A21" s="19" t="s">
        <v>135</v>
      </c>
      <c r="B21" s="20">
        <v>1061</v>
      </c>
      <c r="C21" s="139">
        <v>866</v>
      </c>
      <c r="D21" s="15">
        <f t="shared" si="0"/>
        <v>81.621112158341191</v>
      </c>
      <c r="E21" s="14">
        <f t="shared" si="1"/>
        <v>-195</v>
      </c>
      <c r="F21" s="20">
        <v>445</v>
      </c>
      <c r="G21" s="20">
        <v>398</v>
      </c>
      <c r="H21" s="15">
        <f t="shared" si="2"/>
        <v>89.438202247191015</v>
      </c>
      <c r="I21" s="14">
        <f t="shared" si="3"/>
        <v>-47</v>
      </c>
      <c r="J21" s="20">
        <v>794</v>
      </c>
      <c r="K21" s="20">
        <v>698</v>
      </c>
      <c r="L21" s="15">
        <f t="shared" si="4"/>
        <v>87.909319899244338</v>
      </c>
      <c r="M21" s="14">
        <f t="shared" si="5"/>
        <v>-96</v>
      </c>
      <c r="N21" s="20">
        <v>403</v>
      </c>
      <c r="O21" s="20">
        <v>373</v>
      </c>
      <c r="P21" s="15">
        <f t="shared" si="6"/>
        <v>92.555831265508687</v>
      </c>
      <c r="Q21" s="14">
        <f t="shared" si="7"/>
        <v>-30</v>
      </c>
      <c r="R21" s="20">
        <v>107</v>
      </c>
      <c r="S21" s="20">
        <v>26</v>
      </c>
      <c r="T21" s="16">
        <f t="shared" si="8"/>
        <v>24.299065420560748</v>
      </c>
      <c r="U21" s="14">
        <f t="shared" si="9"/>
        <v>-81</v>
      </c>
      <c r="V21" s="20">
        <v>3421</v>
      </c>
      <c r="W21" s="20">
        <v>3709</v>
      </c>
      <c r="X21" s="16">
        <f t="shared" si="10"/>
        <v>108.41859105524701</v>
      </c>
      <c r="Y21" s="14">
        <f t="shared" si="11"/>
        <v>288</v>
      </c>
      <c r="Z21" s="20">
        <v>1039</v>
      </c>
      <c r="AA21" s="20">
        <v>850</v>
      </c>
      <c r="AB21" s="16">
        <f t="shared" si="12"/>
        <v>81.809432146294512</v>
      </c>
      <c r="AC21" s="14">
        <f t="shared" si="13"/>
        <v>-189</v>
      </c>
      <c r="AD21" s="20">
        <v>561</v>
      </c>
      <c r="AE21" s="139">
        <v>565</v>
      </c>
      <c r="AF21" s="16">
        <f t="shared" si="14"/>
        <v>100.71301247771835</v>
      </c>
      <c r="AG21" s="14">
        <f t="shared" si="15"/>
        <v>4</v>
      </c>
      <c r="AH21" s="20">
        <v>180</v>
      </c>
      <c r="AI21" s="20">
        <v>102</v>
      </c>
      <c r="AJ21" s="16">
        <f t="shared" si="16"/>
        <v>56.666666666666664</v>
      </c>
      <c r="AK21" s="14">
        <f t="shared" si="17"/>
        <v>-78</v>
      </c>
      <c r="AL21" s="21">
        <v>167</v>
      </c>
      <c r="AM21" s="21">
        <v>176</v>
      </c>
      <c r="AN21" s="18">
        <f t="shared" si="18"/>
        <v>105.4</v>
      </c>
      <c r="AO21" s="17">
        <f t="shared" si="19"/>
        <v>9</v>
      </c>
      <c r="AP21" s="22">
        <v>825</v>
      </c>
      <c r="AQ21" s="20">
        <v>912</v>
      </c>
      <c r="AR21" s="16">
        <f t="shared" si="27"/>
        <v>110.5</v>
      </c>
      <c r="AS21" s="14">
        <f t="shared" si="28"/>
        <v>87</v>
      </c>
      <c r="AT21" s="20">
        <v>391</v>
      </c>
      <c r="AU21" s="20">
        <v>331</v>
      </c>
      <c r="AV21" s="16">
        <f t="shared" si="20"/>
        <v>84.654731457800509</v>
      </c>
      <c r="AW21" s="14">
        <f t="shared" si="21"/>
        <v>-60</v>
      </c>
      <c r="AX21" s="20">
        <v>335</v>
      </c>
      <c r="AY21" s="20">
        <v>260</v>
      </c>
      <c r="AZ21" s="16">
        <f t="shared" si="22"/>
        <v>77.611940298507463</v>
      </c>
      <c r="BA21" s="14">
        <f t="shared" si="23"/>
        <v>-75</v>
      </c>
      <c r="BB21" s="139">
        <v>1865.9192825112107</v>
      </c>
      <c r="BC21" s="20">
        <v>2225.4545454545455</v>
      </c>
      <c r="BD21" s="14">
        <f t="shared" si="24"/>
        <v>359.53526294333483</v>
      </c>
      <c r="BE21" s="20">
        <v>30</v>
      </c>
      <c r="BF21" s="20">
        <v>67</v>
      </c>
      <c r="BG21" s="15">
        <f t="shared" si="25"/>
        <v>223.3</v>
      </c>
      <c r="BH21" s="14">
        <f t="shared" si="26"/>
        <v>37</v>
      </c>
      <c r="BI21" s="147">
        <v>82</v>
      </c>
      <c r="BJ21" s="199">
        <v>50</v>
      </c>
      <c r="BK21" s="15">
        <f t="shared" si="29"/>
        <v>61</v>
      </c>
      <c r="BL21" s="14">
        <f t="shared" si="30"/>
        <v>-32</v>
      </c>
    </row>
    <row r="22" spans="1:64" s="8" customFormat="1" ht="18" customHeight="1" x14ac:dyDescent="0.25">
      <c r="A22" s="19" t="s">
        <v>136</v>
      </c>
      <c r="B22" s="20">
        <v>547</v>
      </c>
      <c r="C22" s="139">
        <v>476</v>
      </c>
      <c r="D22" s="15">
        <f t="shared" si="0"/>
        <v>87.020109689213896</v>
      </c>
      <c r="E22" s="14">
        <f t="shared" si="1"/>
        <v>-71</v>
      </c>
      <c r="F22" s="20">
        <v>268</v>
      </c>
      <c r="G22" s="20">
        <v>248</v>
      </c>
      <c r="H22" s="15">
        <f t="shared" si="2"/>
        <v>92.537313432835816</v>
      </c>
      <c r="I22" s="14">
        <f t="shared" si="3"/>
        <v>-20</v>
      </c>
      <c r="J22" s="20">
        <v>315</v>
      </c>
      <c r="K22" s="20">
        <v>331</v>
      </c>
      <c r="L22" s="15">
        <f t="shared" si="4"/>
        <v>105.07936507936509</v>
      </c>
      <c r="M22" s="14">
        <f t="shared" si="5"/>
        <v>16</v>
      </c>
      <c r="N22" s="20">
        <v>72</v>
      </c>
      <c r="O22" s="20">
        <v>109</v>
      </c>
      <c r="P22" s="15">
        <f t="shared" si="6"/>
        <v>151.38888888888889</v>
      </c>
      <c r="Q22" s="14">
        <f t="shared" si="7"/>
        <v>37</v>
      </c>
      <c r="R22" s="20">
        <v>37</v>
      </c>
      <c r="S22" s="20">
        <v>6</v>
      </c>
      <c r="T22" s="16">
        <f t="shared" si="8"/>
        <v>16.216216216216218</v>
      </c>
      <c r="U22" s="14">
        <f t="shared" si="9"/>
        <v>-31</v>
      </c>
      <c r="V22" s="20">
        <v>1134</v>
      </c>
      <c r="W22" s="20">
        <v>996</v>
      </c>
      <c r="X22" s="16">
        <f t="shared" si="10"/>
        <v>87.830687830687822</v>
      </c>
      <c r="Y22" s="14">
        <f t="shared" si="11"/>
        <v>-138</v>
      </c>
      <c r="Z22" s="20">
        <v>508</v>
      </c>
      <c r="AA22" s="20">
        <v>453</v>
      </c>
      <c r="AB22" s="16">
        <f t="shared" si="12"/>
        <v>89.173228346456696</v>
      </c>
      <c r="AC22" s="14">
        <f t="shared" si="13"/>
        <v>-55</v>
      </c>
      <c r="AD22" s="20">
        <v>437</v>
      </c>
      <c r="AE22" s="139">
        <v>354</v>
      </c>
      <c r="AF22" s="16">
        <f t="shared" si="14"/>
        <v>81.006864988558348</v>
      </c>
      <c r="AG22" s="14">
        <f t="shared" si="15"/>
        <v>-83</v>
      </c>
      <c r="AH22" s="20">
        <v>20</v>
      </c>
      <c r="AI22" s="20">
        <v>15</v>
      </c>
      <c r="AJ22" s="16">
        <f t="shared" si="16"/>
        <v>75</v>
      </c>
      <c r="AK22" s="14">
        <f t="shared" si="17"/>
        <v>-5</v>
      </c>
      <c r="AL22" s="21">
        <v>71</v>
      </c>
      <c r="AM22" s="21">
        <v>56</v>
      </c>
      <c r="AN22" s="18">
        <f t="shared" si="18"/>
        <v>78.900000000000006</v>
      </c>
      <c r="AO22" s="17">
        <f t="shared" si="19"/>
        <v>-15</v>
      </c>
      <c r="AP22" s="22">
        <v>301</v>
      </c>
      <c r="AQ22" s="20">
        <v>318</v>
      </c>
      <c r="AR22" s="16">
        <f t="shared" si="27"/>
        <v>105.6</v>
      </c>
      <c r="AS22" s="14">
        <f t="shared" si="28"/>
        <v>17</v>
      </c>
      <c r="AT22" s="20">
        <v>229</v>
      </c>
      <c r="AU22" s="20">
        <v>218</v>
      </c>
      <c r="AV22" s="16">
        <f t="shared" si="20"/>
        <v>95.196506550218345</v>
      </c>
      <c r="AW22" s="14">
        <f t="shared" si="21"/>
        <v>-11</v>
      </c>
      <c r="AX22" s="20">
        <v>199</v>
      </c>
      <c r="AY22" s="20">
        <v>191</v>
      </c>
      <c r="AZ22" s="16">
        <f t="shared" si="22"/>
        <v>95.979899497487438</v>
      </c>
      <c r="BA22" s="14">
        <f t="shared" si="23"/>
        <v>-8</v>
      </c>
      <c r="BB22" s="139">
        <v>1380</v>
      </c>
      <c r="BC22" s="20">
        <v>1710.7954545454545</v>
      </c>
      <c r="BD22" s="14">
        <f t="shared" si="24"/>
        <v>330.7954545454545</v>
      </c>
      <c r="BE22" s="20">
        <v>14</v>
      </c>
      <c r="BF22" s="20">
        <v>11</v>
      </c>
      <c r="BG22" s="15">
        <f t="shared" si="25"/>
        <v>78.599999999999994</v>
      </c>
      <c r="BH22" s="14">
        <f t="shared" si="26"/>
        <v>-3</v>
      </c>
      <c r="BI22" s="147">
        <v>43</v>
      </c>
      <c r="BJ22" s="199">
        <v>7</v>
      </c>
      <c r="BK22" s="15">
        <f t="shared" si="29"/>
        <v>16.3</v>
      </c>
      <c r="BL22" s="14">
        <f t="shared" si="30"/>
        <v>-36</v>
      </c>
    </row>
    <row r="23" spans="1:64" s="8" customFormat="1" ht="18" customHeight="1" x14ac:dyDescent="0.25">
      <c r="A23" s="19" t="s">
        <v>137</v>
      </c>
      <c r="B23" s="20">
        <v>1272</v>
      </c>
      <c r="C23" s="139">
        <v>1099</v>
      </c>
      <c r="D23" s="15">
        <f t="shared" si="0"/>
        <v>86.399371069182379</v>
      </c>
      <c r="E23" s="14">
        <f t="shared" si="1"/>
        <v>-173</v>
      </c>
      <c r="F23" s="20">
        <v>512</v>
      </c>
      <c r="G23" s="20">
        <v>470</v>
      </c>
      <c r="H23" s="15">
        <f t="shared" si="2"/>
        <v>91.796875</v>
      </c>
      <c r="I23" s="14">
        <f t="shared" si="3"/>
        <v>-42</v>
      </c>
      <c r="J23" s="20">
        <v>807</v>
      </c>
      <c r="K23" s="20">
        <v>749</v>
      </c>
      <c r="L23" s="15">
        <f t="shared" si="4"/>
        <v>92.81288723667906</v>
      </c>
      <c r="M23" s="14">
        <f t="shared" si="5"/>
        <v>-58</v>
      </c>
      <c r="N23" s="20">
        <v>322</v>
      </c>
      <c r="O23" s="20">
        <v>319</v>
      </c>
      <c r="P23" s="15">
        <f t="shared" si="6"/>
        <v>99.068322981366464</v>
      </c>
      <c r="Q23" s="14">
        <f t="shared" si="7"/>
        <v>-3</v>
      </c>
      <c r="R23" s="20">
        <v>128</v>
      </c>
      <c r="S23" s="20">
        <v>121</v>
      </c>
      <c r="T23" s="16">
        <f t="shared" si="8"/>
        <v>94.53125</v>
      </c>
      <c r="U23" s="14">
        <f t="shared" si="9"/>
        <v>-7</v>
      </c>
      <c r="V23" s="20">
        <v>2619</v>
      </c>
      <c r="W23" s="20">
        <v>2097</v>
      </c>
      <c r="X23" s="16">
        <f t="shared" si="10"/>
        <v>80.06872852233677</v>
      </c>
      <c r="Y23" s="14">
        <f t="shared" si="11"/>
        <v>-522</v>
      </c>
      <c r="Z23" s="20">
        <v>1255</v>
      </c>
      <c r="AA23" s="20">
        <v>1080</v>
      </c>
      <c r="AB23" s="16">
        <f t="shared" si="12"/>
        <v>86.055776892430274</v>
      </c>
      <c r="AC23" s="14">
        <f t="shared" si="13"/>
        <v>-175</v>
      </c>
      <c r="AD23" s="20">
        <v>783</v>
      </c>
      <c r="AE23" s="139">
        <v>369</v>
      </c>
      <c r="AF23" s="16">
        <f t="shared" si="14"/>
        <v>47.126436781609193</v>
      </c>
      <c r="AG23" s="14">
        <f t="shared" si="15"/>
        <v>-414</v>
      </c>
      <c r="AH23" s="20">
        <v>134</v>
      </c>
      <c r="AI23" s="20">
        <v>114</v>
      </c>
      <c r="AJ23" s="16">
        <f t="shared" si="16"/>
        <v>85.074626865671647</v>
      </c>
      <c r="AK23" s="14">
        <f t="shared" si="17"/>
        <v>-20</v>
      </c>
      <c r="AL23" s="21">
        <v>174</v>
      </c>
      <c r="AM23" s="21">
        <v>192</v>
      </c>
      <c r="AN23" s="18">
        <f t="shared" si="18"/>
        <v>110.3</v>
      </c>
      <c r="AO23" s="17">
        <f t="shared" si="19"/>
        <v>18</v>
      </c>
      <c r="AP23" s="22">
        <v>819</v>
      </c>
      <c r="AQ23" s="20">
        <v>879</v>
      </c>
      <c r="AR23" s="16">
        <f t="shared" si="27"/>
        <v>107.3</v>
      </c>
      <c r="AS23" s="14">
        <f t="shared" si="28"/>
        <v>60</v>
      </c>
      <c r="AT23" s="20">
        <v>428</v>
      </c>
      <c r="AU23" s="20">
        <v>406</v>
      </c>
      <c r="AV23" s="16">
        <f t="shared" si="20"/>
        <v>94.859813084112147</v>
      </c>
      <c r="AW23" s="14">
        <f t="shared" si="21"/>
        <v>-22</v>
      </c>
      <c r="AX23" s="20">
        <v>383</v>
      </c>
      <c r="AY23" s="20">
        <v>354</v>
      </c>
      <c r="AZ23" s="16">
        <f t="shared" si="22"/>
        <v>92.428198433420363</v>
      </c>
      <c r="BA23" s="14">
        <f t="shared" si="23"/>
        <v>-29</v>
      </c>
      <c r="BB23" s="139">
        <v>1900.9900990099011</v>
      </c>
      <c r="BC23" s="20">
        <v>2109.1397849462364</v>
      </c>
      <c r="BD23" s="14">
        <f t="shared" si="24"/>
        <v>208.14968593633535</v>
      </c>
      <c r="BE23" s="20">
        <v>53</v>
      </c>
      <c r="BF23" s="20">
        <v>106</v>
      </c>
      <c r="BG23" s="15">
        <f t="shared" si="25"/>
        <v>200</v>
      </c>
      <c r="BH23" s="14">
        <f t="shared" si="26"/>
        <v>53</v>
      </c>
      <c r="BI23" s="147">
        <v>82</v>
      </c>
      <c r="BJ23" s="199">
        <v>31</v>
      </c>
      <c r="BK23" s="15">
        <f t="shared" si="29"/>
        <v>37.799999999999997</v>
      </c>
      <c r="BL23" s="14">
        <f t="shared" si="30"/>
        <v>-51</v>
      </c>
    </row>
    <row r="24" spans="1:64" s="8" customFormat="1" ht="0.75" customHeight="1" x14ac:dyDescent="0.25">
      <c r="A24" s="19"/>
      <c r="B24" s="20"/>
      <c r="C24" s="139"/>
      <c r="D24" s="15"/>
      <c r="E24" s="14"/>
      <c r="F24" s="20"/>
      <c r="G24" s="20"/>
      <c r="H24" s="15"/>
      <c r="I24" s="14"/>
      <c r="J24" s="20"/>
      <c r="K24" s="20"/>
      <c r="L24" s="15"/>
      <c r="M24" s="14"/>
      <c r="N24" s="20"/>
      <c r="O24" s="20"/>
      <c r="P24" s="15"/>
      <c r="Q24" s="14"/>
      <c r="R24" s="20"/>
      <c r="S24" s="20"/>
      <c r="T24" s="16"/>
      <c r="U24" s="14"/>
      <c r="V24" s="20"/>
      <c r="W24" s="20"/>
      <c r="X24" s="16"/>
      <c r="Y24" s="14"/>
      <c r="Z24" s="20"/>
      <c r="AA24" s="20"/>
      <c r="AB24" s="16"/>
      <c r="AC24" s="14"/>
      <c r="AD24" s="20"/>
      <c r="AE24" s="139"/>
      <c r="AF24" s="16"/>
      <c r="AG24" s="14"/>
      <c r="AH24" s="20"/>
      <c r="AI24" s="20">
        <v>0</v>
      </c>
      <c r="AJ24" s="16"/>
      <c r="AK24" s="14"/>
      <c r="AL24" s="21"/>
      <c r="AM24" s="21"/>
      <c r="AN24" s="18"/>
      <c r="AO24" s="17"/>
      <c r="AP24" s="22"/>
      <c r="AQ24" s="20"/>
      <c r="AR24" s="16"/>
      <c r="AS24" s="14"/>
      <c r="AT24" s="20"/>
      <c r="AU24" s="20"/>
      <c r="AV24" s="16"/>
      <c r="AW24" s="14"/>
      <c r="AX24" s="20"/>
      <c r="AY24" s="20"/>
      <c r="AZ24" s="16"/>
      <c r="BA24" s="14"/>
      <c r="BB24" s="139"/>
      <c r="BC24" s="20"/>
      <c r="BD24" s="14"/>
      <c r="BE24" s="20"/>
      <c r="BF24" s="20"/>
      <c r="BG24" s="15"/>
      <c r="BH24" s="14"/>
      <c r="BI24" s="147"/>
      <c r="BJ24" s="199"/>
      <c r="BK24" s="15"/>
      <c r="BL24" s="14"/>
    </row>
    <row r="25" spans="1:64" s="8" customFormat="1" ht="18" customHeight="1" x14ac:dyDescent="0.25">
      <c r="A25" s="19" t="s">
        <v>138</v>
      </c>
      <c r="B25" s="20">
        <v>1052</v>
      </c>
      <c r="C25" s="139">
        <v>955</v>
      </c>
      <c r="D25" s="15">
        <f t="shared" si="0"/>
        <v>90.779467680608363</v>
      </c>
      <c r="E25" s="14">
        <f t="shared" si="1"/>
        <v>-97</v>
      </c>
      <c r="F25" s="20">
        <v>559</v>
      </c>
      <c r="G25" s="20">
        <v>524</v>
      </c>
      <c r="H25" s="15">
        <f t="shared" si="2"/>
        <v>93.738819320214674</v>
      </c>
      <c r="I25" s="14">
        <f t="shared" si="3"/>
        <v>-35</v>
      </c>
      <c r="J25" s="20">
        <v>1082</v>
      </c>
      <c r="K25" s="20">
        <v>951</v>
      </c>
      <c r="L25" s="15">
        <f t="shared" si="4"/>
        <v>87.892791127541585</v>
      </c>
      <c r="M25" s="14">
        <f t="shared" si="5"/>
        <v>-131</v>
      </c>
      <c r="N25" s="20">
        <v>721</v>
      </c>
      <c r="O25" s="20">
        <v>590</v>
      </c>
      <c r="P25" s="15">
        <f t="shared" si="6"/>
        <v>81.830790568654649</v>
      </c>
      <c r="Q25" s="14">
        <f t="shared" si="7"/>
        <v>-131</v>
      </c>
      <c r="R25" s="20">
        <v>170</v>
      </c>
      <c r="S25" s="20">
        <v>19</v>
      </c>
      <c r="T25" s="16">
        <f t="shared" si="8"/>
        <v>11.176470588235295</v>
      </c>
      <c r="U25" s="14">
        <f t="shared" si="9"/>
        <v>-151</v>
      </c>
      <c r="V25" s="20">
        <v>3647</v>
      </c>
      <c r="W25" s="20">
        <v>2959</v>
      </c>
      <c r="X25" s="16">
        <f t="shared" si="10"/>
        <v>81.135179599670963</v>
      </c>
      <c r="Y25" s="14">
        <f t="shared" si="11"/>
        <v>-688</v>
      </c>
      <c r="Z25" s="20">
        <v>1022</v>
      </c>
      <c r="AA25" s="20">
        <v>936</v>
      </c>
      <c r="AB25" s="16">
        <f t="shared" si="12"/>
        <v>91.585127201565555</v>
      </c>
      <c r="AC25" s="14">
        <f t="shared" si="13"/>
        <v>-86</v>
      </c>
      <c r="AD25" s="20">
        <v>1351</v>
      </c>
      <c r="AE25" s="139">
        <v>1045</v>
      </c>
      <c r="AF25" s="16">
        <f t="shared" si="14"/>
        <v>77.350111028867502</v>
      </c>
      <c r="AG25" s="14">
        <f t="shared" si="15"/>
        <v>-306</v>
      </c>
      <c r="AH25" s="20">
        <v>203</v>
      </c>
      <c r="AI25" s="20">
        <v>79</v>
      </c>
      <c r="AJ25" s="16">
        <f t="shared" si="16"/>
        <v>38.916256157635473</v>
      </c>
      <c r="AK25" s="14">
        <f t="shared" si="17"/>
        <v>-124</v>
      </c>
      <c r="AL25" s="21">
        <v>317</v>
      </c>
      <c r="AM25" s="21">
        <v>278</v>
      </c>
      <c r="AN25" s="18">
        <f t="shared" si="18"/>
        <v>87.7</v>
      </c>
      <c r="AO25" s="17">
        <f t="shared" si="19"/>
        <v>-39</v>
      </c>
      <c r="AP25" s="22">
        <v>1362</v>
      </c>
      <c r="AQ25" s="20">
        <v>1604</v>
      </c>
      <c r="AR25" s="16">
        <f>ROUND(AQ25/AP25*100,1)</f>
        <v>117.8</v>
      </c>
      <c r="AS25" s="14">
        <f>AQ25-AP25</f>
        <v>242</v>
      </c>
      <c r="AT25" s="20">
        <v>341</v>
      </c>
      <c r="AU25" s="20">
        <v>306</v>
      </c>
      <c r="AV25" s="16">
        <f t="shared" si="20"/>
        <v>89.73607038123167</v>
      </c>
      <c r="AW25" s="14">
        <f t="shared" si="21"/>
        <v>-35</v>
      </c>
      <c r="AX25" s="20">
        <v>296</v>
      </c>
      <c r="AY25" s="20">
        <v>273</v>
      </c>
      <c r="AZ25" s="16">
        <f t="shared" si="22"/>
        <v>92.229729729729726</v>
      </c>
      <c r="BA25" s="14">
        <f t="shared" si="23"/>
        <v>-23</v>
      </c>
      <c r="BB25" s="139">
        <v>2394.0740740740739</v>
      </c>
      <c r="BC25" s="20">
        <v>2447.3333333333335</v>
      </c>
      <c r="BD25" s="14">
        <f t="shared" si="24"/>
        <v>53.259259259259579</v>
      </c>
      <c r="BE25" s="20">
        <v>85</v>
      </c>
      <c r="BF25" s="20">
        <v>87</v>
      </c>
      <c r="BG25" s="15">
        <f t="shared" si="25"/>
        <v>102.4</v>
      </c>
      <c r="BH25" s="14">
        <f t="shared" si="26"/>
        <v>2</v>
      </c>
      <c r="BI25" s="147">
        <v>77</v>
      </c>
      <c r="BJ25" s="199">
        <v>73</v>
      </c>
      <c r="BK25" s="15">
        <f t="shared" si="29"/>
        <v>94.8</v>
      </c>
      <c r="BL25" s="14">
        <f t="shared" si="30"/>
        <v>-4</v>
      </c>
    </row>
    <row r="26" spans="1:64" s="8" customFormat="1" ht="18" customHeight="1" x14ac:dyDescent="0.25">
      <c r="A26" s="19" t="s">
        <v>139</v>
      </c>
      <c r="B26" s="20">
        <v>934</v>
      </c>
      <c r="C26" s="139">
        <v>676</v>
      </c>
      <c r="D26" s="15">
        <f t="shared" si="0"/>
        <v>72.376873661670231</v>
      </c>
      <c r="E26" s="14">
        <f t="shared" si="1"/>
        <v>-258</v>
      </c>
      <c r="F26" s="20">
        <v>470</v>
      </c>
      <c r="G26" s="20">
        <v>353</v>
      </c>
      <c r="H26" s="15">
        <f t="shared" si="2"/>
        <v>75.106382978723403</v>
      </c>
      <c r="I26" s="14">
        <f t="shared" si="3"/>
        <v>-117</v>
      </c>
      <c r="J26" s="20">
        <v>525</v>
      </c>
      <c r="K26" s="20">
        <v>576</v>
      </c>
      <c r="L26" s="15">
        <f t="shared" si="4"/>
        <v>109.71428571428572</v>
      </c>
      <c r="M26" s="14">
        <f t="shared" si="5"/>
        <v>51</v>
      </c>
      <c r="N26" s="20">
        <v>325</v>
      </c>
      <c r="O26" s="20">
        <v>420</v>
      </c>
      <c r="P26" s="15">
        <f t="shared" si="6"/>
        <v>129.23076923076923</v>
      </c>
      <c r="Q26" s="14">
        <f t="shared" si="7"/>
        <v>95</v>
      </c>
      <c r="R26" s="20">
        <v>80</v>
      </c>
      <c r="S26" s="20">
        <v>28</v>
      </c>
      <c r="T26" s="16">
        <f t="shared" si="8"/>
        <v>35</v>
      </c>
      <c r="U26" s="14">
        <f t="shared" si="9"/>
        <v>-52</v>
      </c>
      <c r="V26" s="20">
        <v>2445</v>
      </c>
      <c r="W26" s="20">
        <v>2624</v>
      </c>
      <c r="X26" s="16">
        <f t="shared" si="10"/>
        <v>107.32106339468304</v>
      </c>
      <c r="Y26" s="14">
        <f t="shared" si="11"/>
        <v>179</v>
      </c>
      <c r="Z26" s="20">
        <v>930</v>
      </c>
      <c r="AA26" s="20">
        <v>669</v>
      </c>
      <c r="AB26" s="16">
        <f t="shared" si="12"/>
        <v>71.935483870967744</v>
      </c>
      <c r="AC26" s="14">
        <f t="shared" si="13"/>
        <v>-261</v>
      </c>
      <c r="AD26" s="20">
        <v>918</v>
      </c>
      <c r="AE26" s="139">
        <v>1143</v>
      </c>
      <c r="AF26" s="16">
        <f t="shared" si="14"/>
        <v>124.50980392156863</v>
      </c>
      <c r="AG26" s="14">
        <f t="shared" si="15"/>
        <v>225</v>
      </c>
      <c r="AH26" s="20">
        <v>137</v>
      </c>
      <c r="AI26" s="20">
        <v>93</v>
      </c>
      <c r="AJ26" s="16">
        <f t="shared" si="16"/>
        <v>67.883211678832112</v>
      </c>
      <c r="AK26" s="14">
        <f t="shared" si="17"/>
        <v>-44</v>
      </c>
      <c r="AL26" s="21">
        <v>142</v>
      </c>
      <c r="AM26" s="21">
        <v>143</v>
      </c>
      <c r="AN26" s="18">
        <f t="shared" si="18"/>
        <v>100.7</v>
      </c>
      <c r="AO26" s="17">
        <f t="shared" si="19"/>
        <v>1</v>
      </c>
      <c r="AP26" s="22">
        <v>526</v>
      </c>
      <c r="AQ26" s="20">
        <v>540</v>
      </c>
      <c r="AR26" s="16">
        <f>ROUND(AQ26/AP26*100,1)</f>
        <v>102.7</v>
      </c>
      <c r="AS26" s="14">
        <f>AQ26-AP26</f>
        <v>14</v>
      </c>
      <c r="AT26" s="20">
        <v>305</v>
      </c>
      <c r="AU26" s="20">
        <v>263</v>
      </c>
      <c r="AV26" s="16">
        <f t="shared" si="20"/>
        <v>86.229508196721312</v>
      </c>
      <c r="AW26" s="14">
        <f t="shared" si="21"/>
        <v>-42</v>
      </c>
      <c r="AX26" s="20">
        <v>279</v>
      </c>
      <c r="AY26" s="20">
        <v>242</v>
      </c>
      <c r="AZ26" s="16">
        <f t="shared" si="22"/>
        <v>86.738351254480278</v>
      </c>
      <c r="BA26" s="14">
        <f t="shared" si="23"/>
        <v>-37</v>
      </c>
      <c r="BB26" s="139">
        <v>1808.0882352941176</v>
      </c>
      <c r="BC26" s="20">
        <v>2163.3540372670809</v>
      </c>
      <c r="BD26" s="14">
        <f t="shared" si="24"/>
        <v>355.26580197296335</v>
      </c>
      <c r="BE26" s="20">
        <v>16</v>
      </c>
      <c r="BF26" s="20">
        <v>16</v>
      </c>
      <c r="BG26" s="15">
        <f t="shared" si="25"/>
        <v>100</v>
      </c>
      <c r="BH26" s="14">
        <f t="shared" si="26"/>
        <v>0</v>
      </c>
      <c r="BI26" s="147">
        <v>62</v>
      </c>
      <c r="BJ26" s="199">
        <v>39</v>
      </c>
      <c r="BK26" s="15">
        <f t="shared" si="29"/>
        <v>62.9</v>
      </c>
      <c r="BL26" s="14">
        <f t="shared" si="30"/>
        <v>-23</v>
      </c>
    </row>
    <row r="27" spans="1:64" s="8" customFormat="1" ht="18" customHeight="1" x14ac:dyDescent="0.25">
      <c r="A27" s="19" t="s">
        <v>140</v>
      </c>
      <c r="B27" s="20">
        <v>3858</v>
      </c>
      <c r="C27" s="139">
        <v>3130</v>
      </c>
      <c r="D27" s="15">
        <f t="shared" si="0"/>
        <v>81.130119232763093</v>
      </c>
      <c r="E27" s="14">
        <f t="shared" si="1"/>
        <v>-728</v>
      </c>
      <c r="F27" s="20">
        <v>2371</v>
      </c>
      <c r="G27" s="20">
        <v>1781</v>
      </c>
      <c r="H27" s="15">
        <f t="shared" si="2"/>
        <v>75.115984816533114</v>
      </c>
      <c r="I27" s="14">
        <f t="shared" si="3"/>
        <v>-590</v>
      </c>
      <c r="J27" s="20">
        <v>3979</v>
      </c>
      <c r="K27" s="20">
        <v>3843</v>
      </c>
      <c r="L27" s="15">
        <f t="shared" si="4"/>
        <v>96.582055792912797</v>
      </c>
      <c r="M27" s="14">
        <f t="shared" si="5"/>
        <v>-136</v>
      </c>
      <c r="N27" s="20">
        <v>2662</v>
      </c>
      <c r="O27" s="20">
        <v>3099</v>
      </c>
      <c r="P27" s="15">
        <f t="shared" si="6"/>
        <v>116.41622839969948</v>
      </c>
      <c r="Q27" s="14">
        <f t="shared" si="7"/>
        <v>437</v>
      </c>
      <c r="R27" s="20">
        <v>1012</v>
      </c>
      <c r="S27" s="20">
        <v>270</v>
      </c>
      <c r="T27" s="16">
        <f t="shared" si="8"/>
        <v>26.679841897233203</v>
      </c>
      <c r="U27" s="14">
        <f t="shared" si="9"/>
        <v>-742</v>
      </c>
      <c r="V27" s="20">
        <v>11048</v>
      </c>
      <c r="W27" s="20">
        <v>11602</v>
      </c>
      <c r="X27" s="16">
        <f t="shared" si="10"/>
        <v>105.01448225923244</v>
      </c>
      <c r="Y27" s="14">
        <f t="shared" si="11"/>
        <v>554</v>
      </c>
      <c r="Z27" s="20">
        <v>3696</v>
      </c>
      <c r="AA27" s="20">
        <v>3027</v>
      </c>
      <c r="AB27" s="16">
        <f t="shared" si="12"/>
        <v>81.899350649350637</v>
      </c>
      <c r="AC27" s="14">
        <f t="shared" si="13"/>
        <v>-669</v>
      </c>
      <c r="AD27" s="20">
        <v>3165</v>
      </c>
      <c r="AE27" s="139">
        <v>4301</v>
      </c>
      <c r="AF27" s="16">
        <f t="shared" si="14"/>
        <v>135.89257503949449</v>
      </c>
      <c r="AG27" s="14">
        <f t="shared" si="15"/>
        <v>1136</v>
      </c>
      <c r="AH27" s="20">
        <v>134</v>
      </c>
      <c r="AI27" s="20">
        <v>173</v>
      </c>
      <c r="AJ27" s="16">
        <f t="shared" si="16"/>
        <v>129.1044776119403</v>
      </c>
      <c r="AK27" s="14">
        <f t="shared" si="17"/>
        <v>39</v>
      </c>
      <c r="AL27" s="21">
        <v>2220</v>
      </c>
      <c r="AM27" s="21">
        <v>2178</v>
      </c>
      <c r="AN27" s="18">
        <f t="shared" si="18"/>
        <v>98.1</v>
      </c>
      <c r="AO27" s="17">
        <f t="shared" si="19"/>
        <v>-42</v>
      </c>
      <c r="AP27" s="22">
        <v>12519</v>
      </c>
      <c r="AQ27" s="20">
        <v>13498</v>
      </c>
      <c r="AR27" s="16">
        <f>ROUND(AQ27/AP27*100,1)</f>
        <v>107.8</v>
      </c>
      <c r="AS27" s="14">
        <f>AQ27-AP27</f>
        <v>979</v>
      </c>
      <c r="AT27" s="20">
        <v>1391</v>
      </c>
      <c r="AU27" s="20">
        <v>1375</v>
      </c>
      <c r="AV27" s="16">
        <f t="shared" si="20"/>
        <v>98.849748382458657</v>
      </c>
      <c r="AW27" s="14">
        <f t="shared" si="21"/>
        <v>-16</v>
      </c>
      <c r="AX27" s="20">
        <v>1038</v>
      </c>
      <c r="AY27" s="20">
        <v>990</v>
      </c>
      <c r="AZ27" s="16">
        <f t="shared" si="22"/>
        <v>95.375722543352609</v>
      </c>
      <c r="BA27" s="14">
        <f t="shared" si="23"/>
        <v>-48</v>
      </c>
      <c r="BB27" s="139">
        <v>2427.3904382470118</v>
      </c>
      <c r="BC27" s="20">
        <v>2961.8279569892475</v>
      </c>
      <c r="BD27" s="14">
        <f t="shared" si="24"/>
        <v>534.43751874223562</v>
      </c>
      <c r="BE27" s="20">
        <v>1627</v>
      </c>
      <c r="BF27" s="20">
        <v>1779</v>
      </c>
      <c r="BG27" s="15">
        <f t="shared" si="25"/>
        <v>109.3</v>
      </c>
      <c r="BH27" s="14">
        <f t="shared" si="26"/>
        <v>152</v>
      </c>
      <c r="BI27" s="147">
        <v>189</v>
      </c>
      <c r="BJ27" s="199">
        <v>243</v>
      </c>
      <c r="BK27" s="15">
        <f t="shared" si="29"/>
        <v>128.6</v>
      </c>
      <c r="BL27" s="14">
        <f t="shared" si="30"/>
        <v>54</v>
      </c>
    </row>
    <row r="28" spans="1:64" s="25" customFormat="1" x14ac:dyDescent="0.2"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AP28" s="27"/>
      <c r="AQ28" s="27"/>
      <c r="AR28" s="27"/>
      <c r="AS28" s="28"/>
      <c r="BA28" s="29"/>
      <c r="BB28" s="29"/>
      <c r="BC28" s="29"/>
    </row>
    <row r="29" spans="1:64" s="25" customFormat="1" x14ac:dyDescent="0.2">
      <c r="B29" s="8"/>
      <c r="C29" s="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AP29" s="27"/>
      <c r="AQ29" s="27"/>
      <c r="AR29" s="27"/>
      <c r="AS29" s="28"/>
      <c r="BA29" s="29"/>
      <c r="BB29" s="29"/>
      <c r="BC29" s="29"/>
    </row>
    <row r="30" spans="1:64" s="25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s="25" customFormat="1" x14ac:dyDescent="0.2">
      <c r="A31" s="8"/>
      <c r="B31" s="8"/>
      <c r="C31" s="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AS31" s="29"/>
      <c r="BA31" s="29"/>
      <c r="BB31" s="29"/>
      <c r="BC31" s="29"/>
    </row>
    <row r="32" spans="1:64" s="25" customFormat="1" x14ac:dyDescent="0.2">
      <c r="A32" s="8"/>
      <c r="B32" s="8"/>
      <c r="C32" s="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BA32" s="29"/>
      <c r="BB32" s="29"/>
      <c r="BC32" s="29"/>
    </row>
    <row r="33" spans="1:17" s="25" customFormat="1" x14ac:dyDescent="0.2">
      <c r="A33" s="8"/>
      <c r="B33" s="8"/>
      <c r="C33" s="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s="25" customFormat="1" x14ac:dyDescent="0.2">
      <c r="A34" s="8"/>
      <c r="B34" s="8"/>
      <c r="C34" s="8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s="25" customFormat="1" x14ac:dyDescent="0.2">
      <c r="A35" s="8"/>
      <c r="B35" s="8"/>
      <c r="C35" s="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s="25" customFormat="1" x14ac:dyDescent="0.2">
      <c r="A36" s="8"/>
      <c r="B36" s="8"/>
      <c r="C36" s="8"/>
    </row>
    <row r="37" spans="1:17" s="25" customFormat="1" x14ac:dyDescent="0.2">
      <c r="A37" s="8"/>
      <c r="B37" s="8"/>
      <c r="C37" s="8"/>
    </row>
    <row r="38" spans="1:17" s="25" customFormat="1" x14ac:dyDescent="0.2">
      <c r="A38" s="8"/>
      <c r="B38" s="8"/>
      <c r="C38" s="8"/>
    </row>
    <row r="39" spans="1:17" s="25" customFormat="1" x14ac:dyDescent="0.2">
      <c r="A39" s="8"/>
      <c r="B39" s="8"/>
      <c r="C39" s="8"/>
    </row>
    <row r="40" spans="1:17" s="25" customFormat="1" x14ac:dyDescent="0.2">
      <c r="A40" s="8"/>
      <c r="B40" s="8"/>
      <c r="C40" s="8"/>
    </row>
    <row r="41" spans="1:17" s="25" customFormat="1" x14ac:dyDescent="0.2">
      <c r="A41" s="8"/>
      <c r="B41" s="8"/>
      <c r="C41" s="8"/>
    </row>
    <row r="42" spans="1:17" s="25" customFormat="1" x14ac:dyDescent="0.2">
      <c r="A42" s="8"/>
      <c r="B42" s="8"/>
      <c r="C42" s="8"/>
    </row>
    <row r="43" spans="1:17" s="25" customFormat="1" x14ac:dyDescent="0.2">
      <c r="A43" s="8"/>
      <c r="B43" s="8"/>
      <c r="C43" s="8"/>
    </row>
    <row r="44" spans="1:17" s="25" customFormat="1" x14ac:dyDescent="0.2">
      <c r="A44" s="8"/>
      <c r="B44" s="8"/>
      <c r="C44" s="8"/>
    </row>
    <row r="45" spans="1:17" s="25" customFormat="1" x14ac:dyDescent="0.2">
      <c r="A45" s="8"/>
      <c r="B45" s="8"/>
      <c r="C45" s="8"/>
    </row>
    <row r="46" spans="1:17" s="25" customFormat="1" x14ac:dyDescent="0.2">
      <c r="A46" s="8"/>
      <c r="B46" s="8"/>
      <c r="C46" s="8"/>
    </row>
    <row r="47" spans="1:17" s="25" customFormat="1" x14ac:dyDescent="0.2"/>
    <row r="48" spans="1:17" s="25" customFormat="1" x14ac:dyDescent="0.2"/>
    <row r="49" spans="1:3" s="25" customFormat="1" x14ac:dyDescent="0.2"/>
    <row r="50" spans="1:3" s="25" customFormat="1" x14ac:dyDescent="0.2"/>
    <row r="51" spans="1:3" s="25" customFormat="1" x14ac:dyDescent="0.2"/>
    <row r="52" spans="1:3" s="25" customFormat="1" x14ac:dyDescent="0.2"/>
    <row r="53" spans="1:3" s="25" customFormat="1" x14ac:dyDescent="0.2"/>
    <row r="54" spans="1:3" s="25" customFormat="1" x14ac:dyDescent="0.2">
      <c r="A54" s="8"/>
      <c r="B54" s="8"/>
      <c r="C54" s="8"/>
    </row>
    <row r="55" spans="1:3" s="8" customFormat="1" x14ac:dyDescent="0.2"/>
    <row r="56" spans="1:3" s="8" customFormat="1" x14ac:dyDescent="0.2"/>
    <row r="57" spans="1:3" s="8" customFormat="1" x14ac:dyDescent="0.2"/>
    <row r="58" spans="1:3" s="8" customFormat="1" x14ac:dyDescent="0.2"/>
    <row r="59" spans="1:3" s="8" customFormat="1" x14ac:dyDescent="0.2"/>
    <row r="60" spans="1:3" s="8" customFormat="1" x14ac:dyDescent="0.2"/>
    <row r="61" spans="1:3" s="8" customFormat="1" x14ac:dyDescent="0.2"/>
    <row r="62" spans="1:3" s="8" customFormat="1" x14ac:dyDescent="0.2"/>
    <row r="63" spans="1:3" s="8" customFormat="1" x14ac:dyDescent="0.2"/>
    <row r="64" spans="1:3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pans="1:3" s="8" customFormat="1" x14ac:dyDescent="0.2"/>
    <row r="130" spans="1:3" s="8" customFormat="1" x14ac:dyDescent="0.2"/>
    <row r="131" spans="1:3" s="8" customFormat="1" x14ac:dyDescent="0.2"/>
    <row r="132" spans="1:3" s="8" customFormat="1" x14ac:dyDescent="0.2"/>
    <row r="133" spans="1:3" s="8" customFormat="1" x14ac:dyDescent="0.2"/>
    <row r="134" spans="1:3" s="8" customFormat="1" x14ac:dyDescent="0.2"/>
    <row r="135" spans="1:3" s="8" customFormat="1" x14ac:dyDescent="0.2"/>
    <row r="136" spans="1:3" s="8" customFormat="1" x14ac:dyDescent="0.2"/>
    <row r="137" spans="1:3" s="8" customFormat="1" x14ac:dyDescent="0.2"/>
    <row r="138" spans="1:3" s="8" customFormat="1" x14ac:dyDescent="0.2">
      <c r="A138" s="3"/>
      <c r="B138" s="3"/>
      <c r="C138" s="3"/>
    </row>
  </sheetData>
  <mergeCells count="68">
    <mergeCell ref="AI6:AI7"/>
    <mergeCell ref="AJ6:AK6"/>
    <mergeCell ref="AL6:AL7"/>
    <mergeCell ref="BD6:BD7"/>
    <mergeCell ref="BJ6:BJ7"/>
    <mergeCell ref="BK6:BL6"/>
    <mergeCell ref="A1:U1"/>
    <mergeCell ref="A2:U2"/>
    <mergeCell ref="BE6:BE7"/>
    <mergeCell ref="BF6:BF7"/>
    <mergeCell ref="BG6:BH6"/>
    <mergeCell ref="AN6:AO6"/>
    <mergeCell ref="AP6:AQ6"/>
    <mergeCell ref="AR6:AS6"/>
    <mergeCell ref="AT6:AT7"/>
    <mergeCell ref="AU6:AU7"/>
    <mergeCell ref="AV6:AW6"/>
    <mergeCell ref="AF6:AG6"/>
    <mergeCell ref="AH6:AH7"/>
    <mergeCell ref="BE3:BL4"/>
    <mergeCell ref="BE5:BH5"/>
    <mergeCell ref="BI5:BL5"/>
    <mergeCell ref="AM6:AM7"/>
    <mergeCell ref="X6:Y6"/>
    <mergeCell ref="Z6:Z7"/>
    <mergeCell ref="AA6:AA7"/>
    <mergeCell ref="AB6:AC6"/>
    <mergeCell ref="AD6:AD7"/>
    <mergeCell ref="AE6:AE7"/>
    <mergeCell ref="BI6:BI7"/>
    <mergeCell ref="AX6:AX7"/>
    <mergeCell ref="AY6:AY7"/>
    <mergeCell ref="AZ6:BA6"/>
    <mergeCell ref="BB6:BB7"/>
    <mergeCell ref="BC6:BC7"/>
    <mergeCell ref="AT3:AW5"/>
    <mergeCell ref="AX3:BA5"/>
    <mergeCell ref="BB3:BD5"/>
    <mergeCell ref="Z4:AC5"/>
    <mergeCell ref="AD4:AG5"/>
    <mergeCell ref="Z3:AG3"/>
    <mergeCell ref="AH3:AK5"/>
    <mergeCell ref="AL3:AO5"/>
    <mergeCell ref="AP3:AS5"/>
    <mergeCell ref="B6:B7"/>
    <mergeCell ref="C6:C7"/>
    <mergeCell ref="D6:E6"/>
    <mergeCell ref="F6:F7"/>
    <mergeCell ref="A3:A7"/>
    <mergeCell ref="B3:E5"/>
    <mergeCell ref="F3:I5"/>
    <mergeCell ref="G6:G7"/>
    <mergeCell ref="V3:Y5"/>
    <mergeCell ref="H6:I6"/>
    <mergeCell ref="J6:J7"/>
    <mergeCell ref="K6:K7"/>
    <mergeCell ref="T6:U6"/>
    <mergeCell ref="R3:U5"/>
    <mergeCell ref="J3:M5"/>
    <mergeCell ref="N3:Q5"/>
    <mergeCell ref="V6:V7"/>
    <mergeCell ref="W6:W7"/>
    <mergeCell ref="L6:M6"/>
    <mergeCell ref="N6:N7"/>
    <mergeCell ref="O6:O7"/>
    <mergeCell ref="P6:Q6"/>
    <mergeCell ref="R6:R7"/>
    <mergeCell ref="S6:S7"/>
  </mergeCells>
  <printOptions horizontalCentered="1"/>
  <pageMargins left="0" right="0" top="0.35433070866141736" bottom="0.74803149606299213" header="0.31496062992125984" footer="0.31496062992125984"/>
  <pageSetup paperSize="9" scale="77" orientation="landscape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Рапацька Світлана Андріївна</cp:lastModifiedBy>
  <cp:lastPrinted>2018-05-11T09:21:29Z</cp:lastPrinted>
  <dcterms:created xsi:type="dcterms:W3CDTF">2017-11-17T08:56:41Z</dcterms:created>
  <dcterms:modified xsi:type="dcterms:W3CDTF">2018-08-20T12:58:58Z</dcterms:modified>
</cp:coreProperties>
</file>