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185"/>
  </bookViews>
  <sheets>
    <sheet name="табл.3" sheetId="3" r:id="rId1"/>
    <sheet name="Аркуш1" sheetId="4" r:id="rId2"/>
  </sheets>
  <definedNames>
    <definedName name="_xlnm.Print_Titles" localSheetId="0">табл.3!$A:$A</definedName>
    <definedName name="_xlnm.Print_Area" localSheetId="0">табл.3!$A$1:$CL$26</definedName>
  </definedNames>
  <calcPr calcId="145621"/>
</workbook>
</file>

<file path=xl/calcChain.xml><?xml version="1.0" encoding="utf-8"?>
<calcChain xmlns="http://schemas.openxmlformats.org/spreadsheetml/2006/main">
  <c r="BM21" i="3" l="1"/>
  <c r="AB8" i="3" l="1"/>
  <c r="AA8" i="3"/>
  <c r="X8" i="3"/>
  <c r="W8" i="3"/>
  <c r="CS8" i="3"/>
  <c r="CT8" i="3"/>
  <c r="CQ8" i="3"/>
  <c r="CR8" i="3"/>
  <c r="L8" i="3" l="1"/>
  <c r="K8" i="3"/>
  <c r="H8" i="3"/>
  <c r="G8" i="3"/>
  <c r="Q8" i="3" l="1"/>
  <c r="U8" i="3"/>
  <c r="Y8" i="3"/>
  <c r="AC8" i="3"/>
  <c r="AG8" i="3"/>
  <c r="Q9" i="3"/>
  <c r="R9" i="3"/>
  <c r="U9" i="3"/>
  <c r="V9" i="3"/>
  <c r="Y9" i="3"/>
  <c r="AC9" i="3"/>
  <c r="AG9" i="3"/>
  <c r="AH9" i="3"/>
  <c r="Q10" i="3"/>
  <c r="R10" i="3"/>
  <c r="U10" i="3"/>
  <c r="V10" i="3"/>
  <c r="Y10" i="3"/>
  <c r="AC10" i="3"/>
  <c r="AG10" i="3"/>
  <c r="AH10" i="3"/>
  <c r="Q11" i="3"/>
  <c r="R11" i="3"/>
  <c r="U11" i="3"/>
  <c r="V11" i="3"/>
  <c r="Y11" i="3"/>
  <c r="AC11" i="3"/>
  <c r="AG11" i="3"/>
  <c r="AH11" i="3"/>
  <c r="Q12" i="3"/>
  <c r="R12" i="3"/>
  <c r="U12" i="3"/>
  <c r="V12" i="3"/>
  <c r="Y12" i="3"/>
  <c r="AC12" i="3"/>
  <c r="AG12" i="3"/>
  <c r="AH12" i="3"/>
  <c r="Q13" i="3"/>
  <c r="R13" i="3"/>
  <c r="U13" i="3"/>
  <c r="V13" i="3"/>
  <c r="Y13" i="3"/>
  <c r="AC13" i="3"/>
  <c r="AG13" i="3"/>
  <c r="AH13" i="3"/>
  <c r="Q14" i="3"/>
  <c r="R14" i="3"/>
  <c r="U14" i="3"/>
  <c r="V14" i="3"/>
  <c r="Y14" i="3"/>
  <c r="AC14" i="3"/>
  <c r="AG14" i="3"/>
  <c r="AH14" i="3"/>
  <c r="Q15" i="3"/>
  <c r="R15" i="3"/>
  <c r="U15" i="3"/>
  <c r="V15" i="3"/>
  <c r="Y15" i="3"/>
  <c r="AC15" i="3"/>
  <c r="AG15" i="3"/>
  <c r="AH15" i="3"/>
  <c r="Q16" i="3"/>
  <c r="R16" i="3"/>
  <c r="U16" i="3"/>
  <c r="V16" i="3"/>
  <c r="Y16" i="3"/>
  <c r="AC16" i="3"/>
  <c r="AG16" i="3"/>
  <c r="AH16" i="3"/>
  <c r="Q17" i="3"/>
  <c r="R17" i="3"/>
  <c r="U17" i="3"/>
  <c r="V17" i="3"/>
  <c r="Y17" i="3"/>
  <c r="AC17" i="3"/>
  <c r="AG17" i="3"/>
  <c r="AH17" i="3"/>
  <c r="Q18" i="3"/>
  <c r="R18" i="3"/>
  <c r="U18" i="3"/>
  <c r="V18" i="3"/>
  <c r="Y18" i="3"/>
  <c r="Z18" i="3" s="1"/>
  <c r="AC18" i="3"/>
  <c r="AG18" i="3"/>
  <c r="AH18" i="3"/>
  <c r="Q19" i="3"/>
  <c r="R19" i="3"/>
  <c r="U19" i="3"/>
  <c r="V19" i="3"/>
  <c r="Y19" i="3"/>
  <c r="AC19" i="3"/>
  <c r="AG19" i="3"/>
  <c r="AH19" i="3"/>
  <c r="Q20" i="3"/>
  <c r="R20" i="3"/>
  <c r="U20" i="3"/>
  <c r="V20" i="3"/>
  <c r="Y20" i="3"/>
  <c r="Z20" i="3" s="1"/>
  <c r="AC20" i="3"/>
  <c r="AD20" i="3"/>
  <c r="AG20" i="3"/>
  <c r="AH20" i="3"/>
  <c r="Q21" i="3"/>
  <c r="R21" i="3"/>
  <c r="U21" i="3"/>
  <c r="V21" i="3"/>
  <c r="Y21" i="3"/>
  <c r="AC21" i="3"/>
  <c r="AD21" i="3"/>
  <c r="AG21" i="3"/>
  <c r="AH21" i="3"/>
  <c r="Q22" i="3"/>
  <c r="R22" i="3"/>
  <c r="U22" i="3"/>
  <c r="V22" i="3"/>
  <c r="Y22" i="3"/>
  <c r="Z22" i="3" s="1"/>
  <c r="AC22" i="3"/>
  <c r="AD22" i="3"/>
  <c r="AG22" i="3"/>
  <c r="AH22" i="3"/>
  <c r="Q24" i="3"/>
  <c r="R24" i="3"/>
  <c r="U24" i="3"/>
  <c r="V24" i="3"/>
  <c r="Y24" i="3"/>
  <c r="AC24" i="3"/>
  <c r="AD16" i="3" s="1"/>
  <c r="AD24" i="3"/>
  <c r="AG24" i="3"/>
  <c r="AH24" i="3"/>
  <c r="Q25" i="3"/>
  <c r="R25" i="3"/>
  <c r="U25" i="3"/>
  <c r="V25" i="3"/>
  <c r="Y25" i="3"/>
  <c r="Z15" i="3" s="1"/>
  <c r="AC25" i="3"/>
  <c r="AD25" i="3"/>
  <c r="AG25" i="3"/>
  <c r="AH25" i="3"/>
  <c r="Q26" i="3"/>
  <c r="R26" i="3"/>
  <c r="U26" i="3"/>
  <c r="V26" i="3"/>
  <c r="Y26" i="3"/>
  <c r="AC26" i="3"/>
  <c r="AD19" i="3" s="1"/>
  <c r="AD26" i="3"/>
  <c r="AG26" i="3"/>
  <c r="AH26" i="3"/>
  <c r="Z16" i="3" l="1"/>
  <c r="Z26" i="3"/>
  <c r="Z24" i="3"/>
  <c r="Z14" i="3"/>
  <c r="Z19" i="3"/>
  <c r="Z17" i="3"/>
  <c r="Z10" i="3"/>
  <c r="Z9" i="3"/>
  <c r="Z11" i="3"/>
  <c r="Z25" i="3"/>
  <c r="Z21" i="3"/>
  <c r="Z13" i="3"/>
  <c r="Z12" i="3"/>
  <c r="AD15" i="3"/>
  <c r="AD14" i="3"/>
  <c r="AD13" i="3"/>
  <c r="AD12" i="3"/>
  <c r="AD18" i="3"/>
  <c r="AD17" i="3"/>
  <c r="AD11" i="3"/>
  <c r="AD10" i="3"/>
  <c r="AD9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4" i="3"/>
  <c r="BI25" i="3"/>
  <c r="BI26" i="3"/>
  <c r="BI8" i="3"/>
  <c r="BV10" i="3" l="1"/>
  <c r="BV11" i="3"/>
  <c r="BV12" i="3"/>
  <c r="BV13" i="3"/>
  <c r="BV14" i="3"/>
  <c r="BV15" i="3"/>
  <c r="BV16" i="3"/>
  <c r="BV17" i="3"/>
  <c r="BV18" i="3"/>
  <c r="BV19" i="3"/>
  <c r="BV20" i="3"/>
  <c r="BV21" i="3"/>
  <c r="BV22" i="3"/>
  <c r="BV24" i="3"/>
  <c r="BV25" i="3"/>
  <c r="BV26" i="3"/>
  <c r="BV9" i="3"/>
  <c r="BU26" i="3" l="1"/>
  <c r="BU25" i="3"/>
  <c r="BU24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F26" i="3" l="1"/>
  <c r="BE26" i="3"/>
  <c r="BF25" i="3"/>
  <c r="BE25" i="3"/>
  <c r="BF24" i="3"/>
  <c r="BE24" i="3"/>
  <c r="BF22" i="3"/>
  <c r="BE22" i="3"/>
  <c r="BF21" i="3"/>
  <c r="BE21" i="3"/>
  <c r="BF20" i="3"/>
  <c r="BE20" i="3"/>
  <c r="BF19" i="3"/>
  <c r="BE19" i="3"/>
  <c r="BF18" i="3"/>
  <c r="BE18" i="3"/>
  <c r="BF17" i="3"/>
  <c r="BE17" i="3"/>
  <c r="BF16" i="3"/>
  <c r="BE16" i="3"/>
  <c r="BF15" i="3"/>
  <c r="BE15" i="3"/>
  <c r="BF14" i="3"/>
  <c r="BE14" i="3"/>
  <c r="BF13" i="3"/>
  <c r="BE13" i="3"/>
  <c r="BF12" i="3"/>
  <c r="BE12" i="3"/>
  <c r="BF11" i="3"/>
  <c r="BE11" i="3"/>
  <c r="BF10" i="3"/>
  <c r="BE10" i="3"/>
  <c r="BF9" i="3"/>
  <c r="BE9" i="3"/>
  <c r="BE8" i="3"/>
  <c r="AX26" i="3" l="1"/>
  <c r="AW26" i="3"/>
  <c r="AX25" i="3"/>
  <c r="AW25" i="3"/>
  <c r="AX24" i="3"/>
  <c r="AW24" i="3"/>
  <c r="AX22" i="3"/>
  <c r="AW22" i="3"/>
  <c r="AX21" i="3"/>
  <c r="AW21" i="3"/>
  <c r="AX20" i="3"/>
  <c r="AW20" i="3"/>
  <c r="AX19" i="3"/>
  <c r="AW19" i="3"/>
  <c r="AX18" i="3"/>
  <c r="AW18" i="3"/>
  <c r="AX17" i="3"/>
  <c r="AW17" i="3"/>
  <c r="AX16" i="3"/>
  <c r="AW16" i="3"/>
  <c r="AX15" i="3"/>
  <c r="AW15" i="3"/>
  <c r="AX14" i="3"/>
  <c r="AW14" i="3"/>
  <c r="AX13" i="3"/>
  <c r="AW13" i="3"/>
  <c r="AX12" i="3"/>
  <c r="AW12" i="3"/>
  <c r="AX11" i="3"/>
  <c r="AW11" i="3"/>
  <c r="AX10" i="3"/>
  <c r="AW10" i="3"/>
  <c r="AX9" i="3"/>
  <c r="AW9" i="3"/>
  <c r="AW8" i="3"/>
  <c r="BA8" i="3"/>
  <c r="BA9" i="3"/>
  <c r="BB9" i="3"/>
  <c r="BA10" i="3"/>
  <c r="BB10" i="3"/>
  <c r="BA11" i="3"/>
  <c r="BB11" i="3"/>
  <c r="BA12" i="3"/>
  <c r="BB12" i="3"/>
  <c r="BA13" i="3"/>
  <c r="BB13" i="3"/>
  <c r="BA14" i="3"/>
  <c r="BB14" i="3"/>
  <c r="BA15" i="3"/>
  <c r="BB15" i="3"/>
  <c r="BA16" i="3"/>
  <c r="BB16" i="3"/>
  <c r="BA17" i="3"/>
  <c r="BB17" i="3"/>
  <c r="BA18" i="3"/>
  <c r="BB18" i="3"/>
  <c r="BA19" i="3"/>
  <c r="BB19" i="3"/>
  <c r="BA20" i="3"/>
  <c r="BB20" i="3"/>
  <c r="BA21" i="3"/>
  <c r="BB21" i="3"/>
  <c r="BA22" i="3"/>
  <c r="BB22" i="3"/>
  <c r="BA24" i="3"/>
  <c r="BB24" i="3"/>
  <c r="BA25" i="3"/>
  <c r="BB25" i="3"/>
  <c r="BA26" i="3"/>
  <c r="BB26" i="3"/>
  <c r="M9" i="3" l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4" i="3"/>
  <c r="M25" i="3"/>
  <c r="M26" i="3"/>
  <c r="N26" i="3" s="1"/>
  <c r="M8" i="3" l="1"/>
  <c r="N24" i="3"/>
  <c r="N21" i="3"/>
  <c r="N19" i="3"/>
  <c r="N17" i="3"/>
  <c r="N15" i="3"/>
  <c r="N13" i="3"/>
  <c r="N11" i="3"/>
  <c r="N9" i="3"/>
  <c r="N25" i="3"/>
  <c r="N22" i="3"/>
  <c r="N20" i="3"/>
  <c r="N18" i="3"/>
  <c r="N16" i="3"/>
  <c r="N14" i="3"/>
  <c r="N12" i="3"/>
  <c r="N10" i="3"/>
  <c r="CY9" i="3" l="1"/>
  <c r="CY10" i="3"/>
  <c r="CY11" i="3"/>
  <c r="CY12" i="3"/>
  <c r="CY13" i="3"/>
  <c r="CY14" i="3"/>
  <c r="CY15" i="3"/>
  <c r="CY16" i="3"/>
  <c r="CY17" i="3"/>
  <c r="CY18" i="3"/>
  <c r="CY19" i="3"/>
  <c r="CY20" i="3"/>
  <c r="CY21" i="3"/>
  <c r="CY22" i="3"/>
  <c r="CY24" i="3"/>
  <c r="CY25" i="3"/>
  <c r="CY26" i="3"/>
  <c r="CY8" i="3"/>
  <c r="CA10" i="3" l="1"/>
  <c r="CB10" i="3"/>
  <c r="CA11" i="3"/>
  <c r="CB11" i="3"/>
  <c r="CA12" i="3"/>
  <c r="CB12" i="3"/>
  <c r="CA13" i="3"/>
  <c r="CB13" i="3"/>
  <c r="CA14" i="3"/>
  <c r="CB14" i="3"/>
  <c r="CA15" i="3"/>
  <c r="CB15" i="3"/>
  <c r="CA16" i="3"/>
  <c r="CB16" i="3"/>
  <c r="CA17" i="3"/>
  <c r="CB17" i="3"/>
  <c r="CA18" i="3"/>
  <c r="CB18" i="3"/>
  <c r="CA19" i="3"/>
  <c r="CB19" i="3"/>
  <c r="CA20" i="3"/>
  <c r="CB20" i="3"/>
  <c r="CA21" i="3"/>
  <c r="CB21" i="3"/>
  <c r="CA22" i="3"/>
  <c r="CB22" i="3"/>
  <c r="CA24" i="3"/>
  <c r="CB24" i="3"/>
  <c r="CA25" i="3"/>
  <c r="CB25" i="3"/>
  <c r="CA26" i="3"/>
  <c r="CB26" i="3"/>
  <c r="CB9" i="3"/>
  <c r="CA9" i="3"/>
  <c r="CE10" i="3"/>
  <c r="CF10" i="3"/>
  <c r="CE11" i="3"/>
  <c r="CF11" i="3"/>
  <c r="CE12" i="3"/>
  <c r="CF12" i="3"/>
  <c r="CE13" i="3"/>
  <c r="CF13" i="3"/>
  <c r="CE14" i="3"/>
  <c r="CF14" i="3"/>
  <c r="CE15" i="3"/>
  <c r="CF15" i="3"/>
  <c r="CE16" i="3"/>
  <c r="CF16" i="3"/>
  <c r="CE17" i="3"/>
  <c r="CF17" i="3"/>
  <c r="CE18" i="3"/>
  <c r="CF18" i="3"/>
  <c r="CE19" i="3"/>
  <c r="CF19" i="3"/>
  <c r="CE20" i="3"/>
  <c r="CF20" i="3"/>
  <c r="CE21" i="3"/>
  <c r="CF21" i="3"/>
  <c r="CE22" i="3"/>
  <c r="CF22" i="3"/>
  <c r="CE24" i="3"/>
  <c r="CF24" i="3"/>
  <c r="CE25" i="3"/>
  <c r="CF25" i="3"/>
  <c r="CE26" i="3"/>
  <c r="CF26" i="3"/>
  <c r="CE9" i="3"/>
  <c r="CI9" i="3"/>
  <c r="CJ9" i="3"/>
  <c r="CI10" i="3"/>
  <c r="CJ10" i="3"/>
  <c r="CI11" i="3"/>
  <c r="CJ11" i="3"/>
  <c r="CI12" i="3"/>
  <c r="CJ12" i="3"/>
  <c r="CI13" i="3"/>
  <c r="CJ13" i="3"/>
  <c r="CI14" i="3"/>
  <c r="CJ14" i="3"/>
  <c r="CI15" i="3"/>
  <c r="CJ15" i="3"/>
  <c r="CI16" i="3"/>
  <c r="CJ16" i="3"/>
  <c r="CI17" i="3"/>
  <c r="CJ17" i="3"/>
  <c r="CI18" i="3"/>
  <c r="CJ18" i="3"/>
  <c r="CI19" i="3"/>
  <c r="CJ19" i="3"/>
  <c r="CI20" i="3"/>
  <c r="CJ20" i="3"/>
  <c r="CI21" i="3"/>
  <c r="CJ21" i="3"/>
  <c r="CI22" i="3"/>
  <c r="CJ22" i="3"/>
  <c r="CI24" i="3"/>
  <c r="CJ24" i="3"/>
  <c r="CI25" i="3"/>
  <c r="CJ25" i="3"/>
  <c r="CI26" i="3"/>
  <c r="CJ26" i="3"/>
  <c r="BR9" i="3" l="1"/>
  <c r="BR20" i="3"/>
  <c r="BR10" i="3"/>
  <c r="BR11" i="3"/>
  <c r="BR12" i="3"/>
  <c r="BR13" i="3"/>
  <c r="BR14" i="3"/>
  <c r="BR15" i="3"/>
  <c r="BR16" i="3"/>
  <c r="BR17" i="3"/>
  <c r="BR18" i="3"/>
  <c r="BR19" i="3"/>
  <c r="BR21" i="3"/>
  <c r="BR22" i="3"/>
  <c r="BR24" i="3"/>
  <c r="BR25" i="3"/>
  <c r="BR26" i="3"/>
  <c r="BN13" i="3"/>
  <c r="BN10" i="3"/>
  <c r="BN11" i="3"/>
  <c r="BN12" i="3"/>
  <c r="BN14" i="3"/>
  <c r="BN15" i="3"/>
  <c r="BN16" i="3"/>
  <c r="BN17" i="3"/>
  <c r="BN18" i="3"/>
  <c r="BN19" i="3"/>
  <c r="BN20" i="3"/>
  <c r="BN22" i="3"/>
  <c r="BN24" i="3"/>
  <c r="BN25" i="3"/>
  <c r="BN26" i="3"/>
  <c r="BN9" i="3"/>
  <c r="AT9" i="3"/>
  <c r="AP9" i="3"/>
  <c r="AL9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4" i="3"/>
  <c r="BQ25" i="3"/>
  <c r="BQ26" i="3"/>
  <c r="BQ8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2" i="3"/>
  <c r="BM24" i="3"/>
  <c r="BM25" i="3"/>
  <c r="BM26" i="3"/>
  <c r="BM8" i="3"/>
  <c r="CF9" i="3" l="1"/>
  <c r="BW9" i="3"/>
  <c r="BX9" i="3"/>
  <c r="BW10" i="3"/>
  <c r="BX10" i="3"/>
  <c r="BW11" i="3"/>
  <c r="BX11" i="3"/>
  <c r="BW12" i="3"/>
  <c r="BX12" i="3"/>
  <c r="BW13" i="3"/>
  <c r="BX13" i="3"/>
  <c r="BW14" i="3"/>
  <c r="BX14" i="3"/>
  <c r="BW15" i="3"/>
  <c r="BX15" i="3"/>
  <c r="BW16" i="3"/>
  <c r="BX16" i="3"/>
  <c r="BW17" i="3"/>
  <c r="BX17" i="3"/>
  <c r="BW18" i="3"/>
  <c r="BX18" i="3"/>
  <c r="BW19" i="3"/>
  <c r="BX19" i="3"/>
  <c r="BW20" i="3"/>
  <c r="BX20" i="3"/>
  <c r="BW21" i="3"/>
  <c r="BX21" i="3"/>
  <c r="BW22" i="3"/>
  <c r="BX22" i="3"/>
  <c r="BW24" i="3"/>
  <c r="BX24" i="3"/>
  <c r="BW25" i="3"/>
  <c r="BX25" i="3"/>
  <c r="BW26" i="3"/>
  <c r="BX26" i="3"/>
  <c r="CD9" i="3" l="1"/>
  <c r="BZ9" i="3"/>
  <c r="CP8" i="3"/>
  <c r="BX8" i="3" s="1"/>
  <c r="CO8" i="3"/>
  <c r="BW8" i="3" s="1"/>
  <c r="CJ8" i="3" l="1"/>
  <c r="CF8" i="3"/>
  <c r="CB8" i="3"/>
  <c r="CA8" i="3"/>
  <c r="CE8" i="3"/>
  <c r="CI8" i="3"/>
  <c r="AL26" i="3" l="1"/>
  <c r="AL25" i="3"/>
  <c r="AL24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CH26" i="3" l="1"/>
  <c r="CK26" i="3"/>
  <c r="CK25" i="3" l="1"/>
  <c r="CK24" i="3"/>
  <c r="CK22" i="3"/>
  <c r="CK21" i="3"/>
  <c r="CK20" i="3"/>
  <c r="BZ15" i="3"/>
  <c r="CK19" i="3"/>
  <c r="CK18" i="3"/>
  <c r="CK17" i="3"/>
  <c r="CK16" i="3"/>
  <c r="CK15" i="3"/>
  <c r="CK14" i="3"/>
  <c r="CK13" i="3"/>
  <c r="CK12" i="3"/>
  <c r="CK11" i="3"/>
  <c r="CK10" i="3"/>
  <c r="CK9" i="3"/>
  <c r="CL9" i="3"/>
  <c r="BZ24" i="3"/>
  <c r="BZ19" i="3"/>
  <c r="BZ11" i="3"/>
  <c r="CH25" i="3"/>
  <c r="BZ13" i="3"/>
  <c r="CH22" i="3"/>
  <c r="CH20" i="3"/>
  <c r="CH18" i="3"/>
  <c r="CH17" i="3"/>
  <c r="CH14" i="3"/>
  <c r="BZ26" i="3"/>
  <c r="BZ21" i="3"/>
  <c r="BZ17" i="3"/>
  <c r="CH24" i="3"/>
  <c r="CH21" i="3"/>
  <c r="CH19" i="3"/>
  <c r="CH16" i="3"/>
  <c r="CH15" i="3"/>
  <c r="CH13" i="3"/>
  <c r="CH12" i="3"/>
  <c r="CH11" i="3"/>
  <c r="CH10" i="3"/>
  <c r="CH9" i="3"/>
  <c r="CL10" i="3"/>
  <c r="CL12" i="3"/>
  <c r="CL14" i="3"/>
  <c r="CL16" i="3"/>
  <c r="CL18" i="3"/>
  <c r="CL20" i="3"/>
  <c r="CL22" i="3"/>
  <c r="CL25" i="3"/>
  <c r="CL11" i="3"/>
  <c r="CL13" i="3"/>
  <c r="CL15" i="3"/>
  <c r="CL17" i="3"/>
  <c r="CL19" i="3"/>
  <c r="CL21" i="3"/>
  <c r="CL24" i="3"/>
  <c r="CL26" i="3"/>
  <c r="BZ10" i="3"/>
  <c r="BZ25" i="3"/>
  <c r="BZ22" i="3"/>
  <c r="BZ20" i="3"/>
  <c r="BZ18" i="3"/>
  <c r="BZ16" i="3"/>
  <c r="BZ14" i="3"/>
  <c r="BZ12" i="3"/>
  <c r="CD26" i="3" l="1"/>
  <c r="CD25" i="3" l="1"/>
  <c r="CD24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AK26" i="3"/>
  <c r="AK25" i="3"/>
  <c r="AK24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CG26" i="3"/>
  <c r="CK8" i="3" l="1"/>
  <c r="CG24" i="3"/>
  <c r="CG9" i="3"/>
  <c r="CG12" i="3"/>
  <c r="CG13" i="3"/>
  <c r="CG14" i="3"/>
  <c r="CG18" i="3"/>
  <c r="CG19" i="3"/>
  <c r="CG21" i="3"/>
  <c r="CG8" i="3"/>
  <c r="CG10" i="3"/>
  <c r="CG11" i="3"/>
  <c r="CG15" i="3"/>
  <c r="CG16" i="3"/>
  <c r="CG17" i="3"/>
  <c r="CC18" i="3"/>
  <c r="BY20" i="3"/>
  <c r="CC20" i="3"/>
  <c r="CG20" i="3"/>
  <c r="CC17" i="3" s="1"/>
  <c r="CG22" i="3"/>
  <c r="CC25" i="3"/>
  <c r="CG25" i="3"/>
  <c r="BY24" i="3"/>
  <c r="CC24" i="3"/>
  <c r="BY25" i="3"/>
  <c r="BY26" i="3"/>
  <c r="CC26" i="3"/>
  <c r="CC8" i="3"/>
  <c r="CC9" i="3"/>
  <c r="CC11" i="3"/>
  <c r="BY22" i="3"/>
  <c r="CC22" i="3"/>
  <c r="BY21" i="3"/>
  <c r="CC21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4" i="3"/>
  <c r="AP25" i="3"/>
  <c r="AP26" i="3"/>
  <c r="BY17" i="3" l="1"/>
  <c r="CC19" i="3"/>
  <c r="CC10" i="3"/>
  <c r="CC13" i="3"/>
  <c r="CC16" i="3"/>
  <c r="CC15" i="3"/>
  <c r="BY14" i="3"/>
  <c r="CC14" i="3"/>
  <c r="CC12" i="3"/>
  <c r="BY18" i="3"/>
  <c r="BY19" i="3"/>
  <c r="BY11" i="3" l="1"/>
  <c r="BY15" i="3"/>
  <c r="BY16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4" i="3"/>
  <c r="AT25" i="3"/>
  <c r="AT26" i="3"/>
  <c r="AS26" i="3"/>
  <c r="AS25" i="3"/>
  <c r="AS24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O26" i="3"/>
  <c r="AO25" i="3"/>
  <c r="AO24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4" i="3"/>
  <c r="E25" i="3"/>
  <c r="E26" i="3"/>
  <c r="E8" i="3"/>
  <c r="J9" i="3" l="1"/>
  <c r="BJ9" i="3"/>
  <c r="F26" i="3"/>
  <c r="BY8" i="3"/>
  <c r="BY12" i="3"/>
  <c r="BY13" i="3"/>
  <c r="BJ25" i="3"/>
  <c r="F24" i="3"/>
  <c r="J11" i="3"/>
  <c r="F21" i="3"/>
  <c r="F17" i="3"/>
  <c r="F13" i="3"/>
  <c r="F9" i="3"/>
  <c r="J15" i="3"/>
  <c r="F25" i="3"/>
  <c r="F22" i="3"/>
  <c r="F20" i="3"/>
  <c r="F18" i="3"/>
  <c r="F16" i="3"/>
  <c r="F14" i="3"/>
  <c r="F12" i="3"/>
  <c r="F10" i="3"/>
  <c r="J10" i="3"/>
  <c r="J12" i="3"/>
  <c r="J14" i="3"/>
  <c r="J16" i="3"/>
  <c r="J18" i="3"/>
  <c r="J20" i="3"/>
  <c r="J22" i="3"/>
  <c r="J25" i="3"/>
  <c r="BJ26" i="3"/>
  <c r="BJ24" i="3"/>
  <c r="BJ21" i="3"/>
  <c r="BJ19" i="3"/>
  <c r="BJ17" i="3"/>
  <c r="BJ15" i="3"/>
  <c r="BJ13" i="3"/>
  <c r="BJ11" i="3"/>
  <c r="F19" i="3"/>
  <c r="F15" i="3"/>
  <c r="F11" i="3"/>
  <c r="J13" i="3"/>
  <c r="J17" i="3"/>
  <c r="J19" i="3"/>
  <c r="J21" i="3"/>
  <c r="J24" i="3"/>
  <c r="J26" i="3"/>
  <c r="BJ22" i="3"/>
  <c r="BJ20" i="3"/>
  <c r="BJ18" i="3"/>
  <c r="BJ16" i="3"/>
  <c r="BJ14" i="3"/>
  <c r="BJ12" i="3"/>
  <c r="BJ10" i="3"/>
  <c r="CM9" i="3" l="1"/>
  <c r="CM11" i="3"/>
  <c r="CM19" i="3"/>
  <c r="CM12" i="3"/>
  <c r="CM16" i="3"/>
  <c r="CM20" i="3"/>
  <c r="CM25" i="3"/>
  <c r="CM17" i="3"/>
  <c r="CM15" i="3"/>
  <c r="CM10" i="3"/>
  <c r="CM14" i="3"/>
  <c r="CM18" i="3"/>
  <c r="CM22" i="3"/>
  <c r="CM13" i="3"/>
  <c r="CM21" i="3"/>
  <c r="CM24" i="3"/>
  <c r="CM26" i="3"/>
  <c r="BY10" i="3"/>
  <c r="BY9" i="3"/>
  <c r="CN26" i="3" l="1"/>
  <c r="B26" i="3" s="1"/>
  <c r="CN17" i="3"/>
  <c r="B17" i="3" s="1"/>
  <c r="CN21" i="3"/>
  <c r="B21" i="3" s="1"/>
  <c r="CN22" i="3"/>
  <c r="B22" i="3" s="1"/>
  <c r="CN20" i="3"/>
  <c r="B20" i="3" s="1"/>
  <c r="CN11" i="3"/>
  <c r="B11" i="3" s="1"/>
  <c r="CN12" i="3"/>
  <c r="B12" i="3" s="1"/>
  <c r="CN14" i="3"/>
  <c r="B14" i="3" s="1"/>
  <c r="CN24" i="3"/>
  <c r="B24" i="3" s="1"/>
  <c r="CN13" i="3"/>
  <c r="B13" i="3" s="1"/>
  <c r="CN18" i="3"/>
  <c r="B18" i="3" s="1"/>
  <c r="CN15" i="3"/>
  <c r="B15" i="3" s="1"/>
  <c r="CN19" i="3"/>
  <c r="B19" i="3" s="1"/>
  <c r="CN10" i="3"/>
  <c r="B10" i="3" s="1"/>
  <c r="CN25" i="3"/>
  <c r="B25" i="3" s="1"/>
  <c r="CN16" i="3"/>
  <c r="B16" i="3" s="1"/>
  <c r="CN9" i="3"/>
  <c r="B9" i="3" s="1"/>
</calcChain>
</file>

<file path=xl/sharedStrings.xml><?xml version="1.0" encoding="utf-8"?>
<sst xmlns="http://schemas.openxmlformats.org/spreadsheetml/2006/main" count="141" uniqueCount="55">
  <si>
    <t>різниця</t>
  </si>
  <si>
    <t>Тернопільська область</t>
  </si>
  <si>
    <t>1903 Бережанський РЦЗ</t>
  </si>
  <si>
    <t>1904 Борщівський РЦЗ</t>
  </si>
  <si>
    <t>1905 Бучацький  РЦЗ</t>
  </si>
  <si>
    <t>1906 Гусятинський РЦЗ</t>
  </si>
  <si>
    <t>1907 Заліщицький РЦЗ</t>
  </si>
  <si>
    <t>1908 Збаразький РЦЗ</t>
  </si>
  <si>
    <t>1909 Зборівський РЦЗ</t>
  </si>
  <si>
    <t>1910 Козівський РЦЗ</t>
  </si>
  <si>
    <t>1911 Кременецький РЦЗ</t>
  </si>
  <si>
    <t>1912 Лановецький РЦЗ</t>
  </si>
  <si>
    <t>1913 Монастириський РЦЗ</t>
  </si>
  <si>
    <t>1914 Підволочиський РЦЗ</t>
  </si>
  <si>
    <t>1915 Підгаєцький РЦЗ</t>
  </si>
  <si>
    <t>1916 Теребовлянський РЦЗ</t>
  </si>
  <si>
    <t>1917 Чортківський РЦЗ</t>
  </si>
  <si>
    <t>1918 Шумський РЦЗ</t>
  </si>
  <si>
    <t>1901 Тернопільський  МРЦЗ</t>
  </si>
  <si>
    <t>2016 р.</t>
  </si>
  <si>
    <t>Загальне місце</t>
  </si>
  <si>
    <t>Кількість роботодавців, які подали вакансії</t>
  </si>
  <si>
    <t>Кількість поданих вакансій, одиниць</t>
  </si>
  <si>
    <t>Рівень укомплектування вакансій</t>
  </si>
  <si>
    <t>Частка довготривалих безробітних, які понад 1 рік зареєстровані у СЗ,%</t>
  </si>
  <si>
    <t>%</t>
  </si>
  <si>
    <t>місце за темпами</t>
  </si>
  <si>
    <t>Кількість працевлаштованих осіб до набуття статусу безробітного</t>
  </si>
  <si>
    <t>2016 р</t>
  </si>
  <si>
    <t>2017 р.</t>
  </si>
  <si>
    <t>Середньоміс. Чис. Працівників</t>
  </si>
  <si>
    <t>профнавчання</t>
  </si>
  <si>
    <t>Громадські роботи</t>
  </si>
  <si>
    <t>Рівень працевлаштування учасників АТО, %</t>
  </si>
  <si>
    <t>Співставлення кількості зареєстрованих вакансій та чисельності працівників центру зайнятості у звітному періоді, одиниць</t>
  </si>
  <si>
    <t xml:space="preserve">Співставлення чисельності працевлаштованих громадян та чисельності працівників центру зайнятості у звітному періоді, одиниць </t>
  </si>
  <si>
    <t xml:space="preserve">Співставлення чисельності осіб, які проходили професійне навчання, та чисельності працівників центру зайнятості у звітному періоді, одиниць </t>
  </si>
  <si>
    <t xml:space="preserve">Співставлення чисельності осіб, які брали участь в оплачуваних громадських та інших роботах тимчасового характеру, та чисельності працівників центру зайнятості у звітному періоді, одиниць </t>
  </si>
  <si>
    <t>Рівень працевлаштування інвалідів з числа безробітних, %</t>
  </si>
  <si>
    <t>Рівень працевлаштування безробітних, що потребують додаткових гарантій соціального захисту, %</t>
  </si>
  <si>
    <t xml:space="preserve">місце за темпами </t>
  </si>
  <si>
    <t>місце за показником</t>
  </si>
  <si>
    <t>Середня тривалість безробіття на кінець періоду, дні</t>
  </si>
  <si>
    <t>прац</t>
  </si>
  <si>
    <t>Рівень працевлаштування безробітних (у т.ч. за договорами ЦПХ та самостійно) у загальній кількості зареєстрованих у службі, %</t>
  </si>
  <si>
    <t>Кількість працевлаштованих, усього  (у т.ч. за договорами ЦПХ та самостійно)  осіб</t>
  </si>
  <si>
    <t>Кількість укомплектованих вакансій</t>
  </si>
  <si>
    <t>Середня тривалість укомплектування вакансій</t>
  </si>
  <si>
    <t>Чисельність працевлаштованих безробітних (у т.ч. за договорами ЦПХ та самостійно)</t>
  </si>
  <si>
    <t>Рівень працевлаштування після закінчення профнавчання,%</t>
  </si>
  <si>
    <t>Середня тривалість отримання допомоги по безробіттю, дні</t>
  </si>
  <si>
    <r>
      <t>Середня тривалість пошуку роботи</t>
    </r>
    <r>
      <rPr>
        <b/>
        <i/>
        <sz val="11"/>
        <rFont val="Times New Roman"/>
        <family val="1"/>
        <charset val="204"/>
      </rPr>
      <t xml:space="preserve"> (без урахування терміну проходження профнавчання)</t>
    </r>
    <r>
      <rPr>
        <b/>
        <sz val="11"/>
        <rFont val="Times New Roman"/>
        <family val="1"/>
        <charset val="204"/>
      </rPr>
      <t>, дні</t>
    </r>
  </si>
  <si>
    <t xml:space="preserve">Питома вага безробітних,  знятих з реєстрації без працевлаштування     </t>
  </si>
  <si>
    <t>Надання послуг державною службою зайнятості</t>
  </si>
  <si>
    <r>
      <t>у січні-травні 2016-2017р.р.</t>
    </r>
    <r>
      <rPr>
        <b/>
        <i/>
        <sz val="16"/>
        <rFont val="Times New Roman"/>
        <family val="1"/>
        <charset val="204"/>
      </rPr>
      <t xml:space="preserve"> (за оперативними даними)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</si>
</sst>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_ ;[Red]\-0.0\ "/>
    <numFmt numFmtId="166" formatCode="0_ ;[Red]\-0\ "/>
    <numFmt numFmtId="167" formatCode="#,##0.0"/>
    <numFmt numFmtId="168" formatCode="0.00_ ;[Red]\-0.00\ 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2" tint="-9.9978637043366805E-2"/>
      <name val="Times New Roman"/>
      <family val="1"/>
      <charset val="204"/>
    </font>
    <font>
      <sz val="11"/>
      <color theme="2" tint="-9.9978637043366805E-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6">
    <xf numFmtId="0" fontId="0" fillId="0" borderId="0" xfId="0"/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/>
    </xf>
    <xf numFmtId="1" fontId="4" fillId="3" borderId="1" xfId="1" applyNumberFormat="1" applyFont="1" applyFill="1" applyBorder="1" applyAlignment="1" applyProtection="1">
      <alignment horizontal="center"/>
    </xf>
    <xf numFmtId="164" fontId="15" fillId="3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1" fontId="2" fillId="0" borderId="0" xfId="1" applyNumberFormat="1" applyFont="1" applyFill="1" applyProtection="1">
      <protection locked="0"/>
    </xf>
    <xf numFmtId="1" fontId="2" fillId="0" borderId="0" xfId="1" applyNumberFormat="1" applyFont="1" applyFill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" fontId="6" fillId="0" borderId="0" xfId="1" applyNumberFormat="1" applyFont="1" applyFill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Alignment="1" applyProtection="1">
      <alignment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5" fillId="0" borderId="0" xfId="1" applyNumberFormat="1" applyFont="1" applyFill="1" applyBorder="1" applyAlignment="1" applyProtection="1">
      <protection locked="0"/>
    </xf>
    <xf numFmtId="1" fontId="5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Alignment="1" applyProtection="1">
      <alignment horizontal="center" vertical="center"/>
      <protection locked="0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0" fontId="15" fillId="0" borderId="1" xfId="0" applyFont="1" applyBorder="1"/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0" xfId="0" applyFont="1"/>
    <xf numFmtId="1" fontId="17" fillId="0" borderId="0" xfId="1" applyNumberFormat="1" applyFont="1" applyFill="1" applyProtection="1">
      <protection locked="0"/>
    </xf>
    <xf numFmtId="0" fontId="18" fillId="0" borderId="0" xfId="0" applyFont="1"/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1" fontId="4" fillId="3" borderId="1" xfId="1" applyNumberFormat="1" applyFont="1" applyFill="1" applyBorder="1" applyAlignment="1" applyProtection="1">
      <alignment horizontal="center" vertical="center"/>
      <protection locked="0"/>
    </xf>
    <xf numFmtId="1" fontId="15" fillId="3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165" fontId="4" fillId="3" borderId="1" xfId="1" applyNumberFormat="1" applyFont="1" applyFill="1" applyBorder="1" applyAlignment="1" applyProtection="1">
      <alignment horizontal="center"/>
    </xf>
    <xf numFmtId="164" fontId="4" fillId="3" borderId="1" xfId="1" applyNumberFormat="1" applyFont="1" applyFill="1" applyBorder="1" applyAlignment="1" applyProtection="1">
      <alignment horizontal="center"/>
    </xf>
    <xf numFmtId="0" fontId="4" fillId="3" borderId="1" xfId="1" applyNumberFormat="1" applyFont="1" applyFill="1" applyBorder="1" applyAlignment="1" applyProtection="1">
      <alignment horizontal="center"/>
    </xf>
    <xf numFmtId="0" fontId="0" fillId="0" borderId="0" xfId="0" applyAlignment="1"/>
    <xf numFmtId="168" fontId="4" fillId="3" borderId="1" xfId="1" applyNumberFormat="1" applyFont="1" applyFill="1" applyBorder="1" applyAlignment="1" applyProtection="1">
      <alignment horizontal="center"/>
    </xf>
    <xf numFmtId="1" fontId="8" fillId="0" borderId="0" xfId="1" applyNumberFormat="1" applyFont="1" applyFill="1" applyBorder="1" applyAlignment="1" applyProtection="1">
      <alignment horizontal="center"/>
      <protection locked="0"/>
    </xf>
    <xf numFmtId="164" fontId="11" fillId="3" borderId="1" xfId="0" applyNumberFormat="1" applyFont="1" applyFill="1" applyBorder="1" applyAlignment="1">
      <alignment horizontal="center" wrapText="1"/>
    </xf>
    <xf numFmtId="164" fontId="13" fillId="3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wrapText="1"/>
    </xf>
    <xf numFmtId="0" fontId="21" fillId="5" borderId="1" xfId="0" applyFont="1" applyFill="1" applyBorder="1"/>
    <xf numFmtId="164" fontId="22" fillId="3" borderId="1" xfId="0" applyNumberFormat="1" applyFont="1" applyFill="1" applyBorder="1" applyAlignment="1">
      <alignment horizontal="center" wrapText="1"/>
    </xf>
    <xf numFmtId="164" fontId="4" fillId="3" borderId="1" xfId="1" applyNumberFormat="1" applyFont="1" applyFill="1" applyBorder="1" applyAlignment="1" applyProtection="1">
      <alignment horizontal="center"/>
      <protection locked="0"/>
    </xf>
    <xf numFmtId="0" fontId="4" fillId="3" borderId="1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</xf>
    <xf numFmtId="166" fontId="3" fillId="0" borderId="1" xfId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left"/>
      <protection locked="0"/>
    </xf>
    <xf numFmtId="1" fontId="3" fillId="0" borderId="0" xfId="1" applyNumberFormat="1" applyFont="1" applyFill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 wrapText="1"/>
    </xf>
    <xf numFmtId="1" fontId="15" fillId="0" borderId="0" xfId="0" applyNumberFormat="1" applyFont="1"/>
    <xf numFmtId="167" fontId="15" fillId="0" borderId="1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Protection="1">
      <protection locked="0"/>
    </xf>
    <xf numFmtId="1" fontId="9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/>
    </xf>
    <xf numFmtId="1" fontId="3" fillId="3" borderId="1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/>
    <xf numFmtId="0" fontId="20" fillId="4" borderId="1" xfId="0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 applyProtection="1">
      <alignment horizontal="center"/>
    </xf>
    <xf numFmtId="1" fontId="26" fillId="0" borderId="1" xfId="1" applyNumberFormat="1" applyFont="1" applyFill="1" applyBorder="1" applyAlignment="1" applyProtection="1">
      <alignment horizontal="center"/>
    </xf>
    <xf numFmtId="1" fontId="26" fillId="3" borderId="1" xfId="1" applyNumberFormat="1" applyFont="1" applyFill="1" applyBorder="1" applyAlignment="1" applyProtection="1">
      <alignment horizontal="center"/>
    </xf>
    <xf numFmtId="1" fontId="26" fillId="0" borderId="0" xfId="1" applyNumberFormat="1" applyFont="1" applyFill="1" applyProtection="1">
      <protection locked="0"/>
    </xf>
    <xf numFmtId="0" fontId="24" fillId="0" borderId="1" xfId="0" applyFont="1" applyBorder="1"/>
    <xf numFmtId="164" fontId="27" fillId="3" borderId="1" xfId="0" applyNumberFormat="1" applyFont="1" applyFill="1" applyBorder="1" applyAlignment="1">
      <alignment horizontal="center" wrapText="1"/>
    </xf>
    <xf numFmtId="164" fontId="28" fillId="3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/>
    </xf>
    <xf numFmtId="1" fontId="5" fillId="0" borderId="0" xfId="1" applyNumberFormat="1" applyFont="1" applyFill="1" applyAlignment="1" applyProtection="1">
      <alignment wrapText="1"/>
      <protection locked="0"/>
    </xf>
    <xf numFmtId="165" fontId="4" fillId="3" borderId="1" xfId="1" applyNumberFormat="1" applyFont="1" applyFill="1" applyBorder="1" applyAlignment="1" applyProtection="1">
      <alignment horizontal="center"/>
      <protection locked="0"/>
    </xf>
    <xf numFmtId="1" fontId="15" fillId="3" borderId="1" xfId="0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 applyProtection="1">
      <alignment horizontal="center"/>
    </xf>
    <xf numFmtId="167" fontId="15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 applyProtection="1">
      <alignment horizontal="center"/>
    </xf>
    <xf numFmtId="166" fontId="3" fillId="3" borderId="1" xfId="1" applyNumberFormat="1" applyFont="1" applyFill="1" applyBorder="1" applyAlignment="1" applyProtection="1">
      <alignment horizontal="center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168" fontId="3" fillId="3" borderId="1" xfId="1" applyNumberFormat="1" applyFont="1" applyFill="1" applyBorder="1" applyAlignment="1" applyProtection="1">
      <alignment horizontal="center"/>
    </xf>
    <xf numFmtId="0" fontId="30" fillId="5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" fontId="31" fillId="5" borderId="1" xfId="0" applyNumberFormat="1" applyFont="1" applyFill="1" applyBorder="1" applyAlignment="1">
      <alignment horizontal="center"/>
    </xf>
    <xf numFmtId="164" fontId="7" fillId="0" borderId="0" xfId="1" applyNumberFormat="1" applyFont="1" applyFill="1" applyAlignment="1" applyProtection="1">
      <alignment wrapText="1"/>
      <protection locked="0"/>
    </xf>
    <xf numFmtId="1" fontId="11" fillId="0" borderId="3" xfId="0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 applyProtection="1">
      <alignment horizontal="center"/>
    </xf>
    <xf numFmtId="164" fontId="11" fillId="0" borderId="3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5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NumberFormat="1" applyFont="1" applyFill="1" applyBorder="1" applyAlignment="1" applyProtection="1">
      <alignment horizontal="center"/>
      <protection locked="0"/>
    </xf>
    <xf numFmtId="0" fontId="23" fillId="0" borderId="1" xfId="1" applyNumberFormat="1" applyFont="1" applyFill="1" applyBorder="1" applyAlignment="1" applyProtection="1">
      <alignment horizontal="center"/>
      <protection locked="0"/>
    </xf>
    <xf numFmtId="1" fontId="9" fillId="0" borderId="2" xfId="1" applyNumberFormat="1" applyFont="1" applyFill="1" applyBorder="1" applyAlignment="1" applyProtection="1">
      <alignment horizontal="center" vertical="center"/>
      <protection locked="0"/>
    </xf>
    <xf numFmtId="1" fontId="11" fillId="3" borderId="5" xfId="1" applyNumberFormat="1" applyFont="1" applyFill="1" applyBorder="1" applyAlignment="1" applyProtection="1">
      <alignment horizontal="center" vertical="center" wrapText="1"/>
    </xf>
    <xf numFmtId="1" fontId="11" fillId="3" borderId="6" xfId="1" applyNumberFormat="1" applyFont="1" applyFill="1" applyBorder="1" applyAlignment="1" applyProtection="1">
      <alignment horizontal="center" vertical="center" wrapText="1"/>
    </xf>
    <xf numFmtId="1" fontId="11" fillId="3" borderId="7" xfId="1" applyNumberFormat="1" applyFont="1" applyFill="1" applyBorder="1" applyAlignment="1" applyProtection="1">
      <alignment horizontal="center" vertical="center" wrapText="1"/>
    </xf>
    <xf numFmtId="1" fontId="10" fillId="4" borderId="3" xfId="1" applyNumberFormat="1" applyFont="1" applyFill="1" applyBorder="1" applyAlignment="1" applyProtection="1">
      <alignment horizontal="center" vertical="center" textRotation="90" wrapText="1"/>
    </xf>
    <xf numFmtId="1" fontId="10" fillId="4" borderId="4" xfId="1" applyNumberFormat="1" applyFont="1" applyFill="1" applyBorder="1" applyAlignment="1" applyProtection="1">
      <alignment horizontal="center" vertical="center" textRotation="90" wrapText="1"/>
    </xf>
    <xf numFmtId="1" fontId="11" fillId="3" borderId="1" xfId="1" applyNumberFormat="1" applyFont="1" applyFill="1" applyBorder="1" applyAlignment="1" applyProtection="1">
      <alignment horizontal="center" vertical="center" wrapText="1"/>
    </xf>
    <xf numFmtId="1" fontId="10" fillId="4" borderId="1" xfId="1" applyNumberFormat="1" applyFont="1" applyFill="1" applyBorder="1" applyAlignment="1" applyProtection="1">
      <alignment horizontal="center" vertical="center" textRotation="90" wrapText="1"/>
    </xf>
    <xf numFmtId="1" fontId="2" fillId="0" borderId="8" xfId="1" applyNumberFormat="1" applyFont="1" applyFill="1" applyBorder="1" applyAlignment="1" applyProtection="1">
      <alignment horizontal="center"/>
      <protection locked="0"/>
    </xf>
    <xf numFmtId="1" fontId="2" fillId="0" borderId="0" xfId="1" applyNumberFormat="1" applyFont="1" applyFill="1" applyAlignment="1" applyProtection="1">
      <alignment horizontal="center"/>
      <protection locked="0"/>
    </xf>
    <xf numFmtId="1" fontId="5" fillId="0" borderId="1" xfId="1" applyNumberFormat="1" applyFont="1" applyFill="1" applyBorder="1" applyAlignment="1" applyProtection="1">
      <alignment horizontal="center"/>
      <protection locked="0"/>
    </xf>
    <xf numFmtId="1" fontId="12" fillId="3" borderId="6" xfId="1" applyNumberFormat="1" applyFont="1" applyFill="1" applyBorder="1" applyAlignment="1" applyProtection="1">
      <alignment horizontal="center" vertical="center" wrapText="1"/>
    </xf>
    <xf numFmtId="1" fontId="12" fillId="3" borderId="7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1" fontId="7" fillId="4" borderId="3" xfId="1" applyNumberFormat="1" applyFont="1" applyFill="1" applyBorder="1" applyAlignment="1" applyProtection="1">
      <alignment horizontal="center" vertical="center" textRotation="90" wrapText="1"/>
    </xf>
    <xf numFmtId="1" fontId="7" fillId="4" borderId="4" xfId="1" applyNumberFormat="1" applyFont="1" applyFill="1" applyBorder="1" applyAlignment="1" applyProtection="1">
      <alignment horizontal="center" vertical="center" textRotation="90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вичайний" xfId="0" builtinId="0"/>
    <cellStyle name="Обычный_06" xfId="1"/>
    <cellStyle name="Обычный_12 Зинкеви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7"/>
  <sheetViews>
    <sheetView tabSelected="1" view="pageBreakPreview" zoomScale="90" zoomScaleNormal="80" zoomScaleSheetLayoutView="90" workbookViewId="0">
      <selection activeCell="B3" sqref="B3"/>
    </sheetView>
  </sheetViews>
  <sheetFormatPr defaultRowHeight="15" x14ac:dyDescent="0.25"/>
  <cols>
    <col min="1" max="1" width="27.42578125" customWidth="1"/>
    <col min="2" max="2" width="8.28515625" customWidth="1"/>
    <col min="6" max="6" width="7.42578125" customWidth="1"/>
    <col min="10" max="10" width="7.7109375" customWidth="1"/>
    <col min="14" max="14" width="7.7109375" customWidth="1"/>
    <col min="59" max="60" width="9.140625" style="32"/>
  </cols>
  <sheetData>
    <row r="1" spans="1:103" s="8" customFormat="1" ht="15.75" customHeight="1" x14ac:dyDescent="0.3">
      <c r="B1" s="129" t="s">
        <v>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82"/>
      <c r="O1" s="82"/>
      <c r="P1" s="82"/>
      <c r="Q1" s="82"/>
      <c r="R1" s="82"/>
      <c r="S1" s="12"/>
      <c r="T1" s="12"/>
      <c r="U1" s="12"/>
      <c r="V1" s="12"/>
      <c r="W1" s="12"/>
      <c r="X1" s="12"/>
      <c r="Y1" s="12"/>
      <c r="Z1" s="12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4"/>
      <c r="AQ1" s="14"/>
      <c r="AR1" s="14"/>
      <c r="AT1" s="9"/>
      <c r="AU1" s="10"/>
      <c r="AV1" s="10"/>
      <c r="AW1" s="10"/>
      <c r="AX1" s="11"/>
      <c r="AY1" s="10"/>
      <c r="AZ1" s="10"/>
      <c r="BA1" s="10"/>
      <c r="BB1" s="11"/>
      <c r="BC1" s="10"/>
      <c r="BD1" s="10"/>
      <c r="BE1" s="10"/>
      <c r="BF1" s="11"/>
      <c r="BG1" s="31"/>
      <c r="BH1" s="31"/>
    </row>
    <row r="2" spans="1:103" s="8" customFormat="1" ht="18.75" customHeight="1" x14ac:dyDescent="0.3">
      <c r="B2" s="129" t="s">
        <v>54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82"/>
      <c r="O2" s="82"/>
      <c r="P2" s="82"/>
      <c r="Q2" s="82"/>
      <c r="R2" s="8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98"/>
      <c r="AN2" s="98"/>
      <c r="AO2" s="15"/>
      <c r="AP2" s="16"/>
      <c r="AQ2" s="16"/>
      <c r="AR2" s="16"/>
      <c r="AT2" s="9"/>
      <c r="AU2" s="10"/>
      <c r="AV2" s="10"/>
      <c r="AW2" s="10"/>
      <c r="AX2" s="11"/>
      <c r="AY2" s="10"/>
      <c r="AZ2" s="10"/>
      <c r="BA2" s="10"/>
      <c r="BB2" s="11"/>
      <c r="BC2" s="10"/>
      <c r="BD2" s="10"/>
      <c r="BE2" s="10"/>
      <c r="BF2" s="11"/>
      <c r="BG2" s="31"/>
      <c r="BH2" s="31"/>
    </row>
    <row r="3" spans="1:103" s="8" customFormat="1" ht="9" customHeight="1" x14ac:dyDescent="0.3">
      <c r="A3" s="47"/>
      <c r="B3" s="45"/>
      <c r="C3" s="45"/>
      <c r="D3" s="45"/>
      <c r="E3" s="45"/>
      <c r="F3" s="17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7"/>
      <c r="W3" s="45"/>
      <c r="X3" s="45"/>
      <c r="Y3" s="45"/>
      <c r="Z3" s="17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9"/>
      <c r="AQ3" s="19"/>
      <c r="AR3" s="19"/>
      <c r="AT3" s="9"/>
      <c r="AU3" s="10"/>
      <c r="AV3" s="10"/>
      <c r="AW3" s="10"/>
      <c r="AX3" s="11"/>
      <c r="AY3" s="10"/>
      <c r="AZ3" s="10"/>
      <c r="BA3" s="10"/>
      <c r="BB3" s="11"/>
      <c r="BC3" s="10"/>
      <c r="BD3" s="10"/>
      <c r="BE3" s="10"/>
      <c r="BF3" s="11"/>
      <c r="BG3" s="31"/>
      <c r="BH3" s="31"/>
    </row>
    <row r="4" spans="1:103" s="8" customFormat="1" ht="22.5" customHeight="1" x14ac:dyDescent="0.2">
      <c r="A4" s="20"/>
      <c r="B4" s="20"/>
      <c r="C4" s="112"/>
      <c r="D4" s="112"/>
      <c r="E4" s="112"/>
      <c r="F4" s="112"/>
      <c r="G4" s="112"/>
      <c r="H4" s="112"/>
      <c r="I4" s="112"/>
      <c r="J4" s="112"/>
      <c r="K4" s="67"/>
      <c r="L4" s="67"/>
      <c r="M4" s="67"/>
      <c r="N4" s="67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67"/>
      <c r="BT4" s="67"/>
      <c r="BU4" s="67"/>
      <c r="BV4" s="67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S4" s="8">
        <v>1733</v>
      </c>
      <c r="CT4" s="8">
        <v>1817</v>
      </c>
    </row>
    <row r="5" spans="1:103" s="8" customFormat="1" ht="124.5" customHeight="1" x14ac:dyDescent="0.2">
      <c r="A5" s="122"/>
      <c r="B5" s="130" t="s">
        <v>20</v>
      </c>
      <c r="C5" s="113" t="s">
        <v>21</v>
      </c>
      <c r="D5" s="123"/>
      <c r="E5" s="124"/>
      <c r="F5" s="119" t="s">
        <v>40</v>
      </c>
      <c r="G5" s="118" t="s">
        <v>22</v>
      </c>
      <c r="H5" s="118"/>
      <c r="I5" s="118"/>
      <c r="J5" s="119" t="s">
        <v>40</v>
      </c>
      <c r="K5" s="113" t="s">
        <v>46</v>
      </c>
      <c r="L5" s="114"/>
      <c r="M5" s="115"/>
      <c r="N5" s="119" t="s">
        <v>41</v>
      </c>
      <c r="O5" s="118" t="s">
        <v>23</v>
      </c>
      <c r="P5" s="118"/>
      <c r="Q5" s="118"/>
      <c r="R5" s="119" t="s">
        <v>41</v>
      </c>
      <c r="S5" s="118" t="s">
        <v>47</v>
      </c>
      <c r="T5" s="118"/>
      <c r="U5" s="118"/>
      <c r="V5" s="119" t="s">
        <v>40</v>
      </c>
      <c r="W5" s="118" t="s">
        <v>45</v>
      </c>
      <c r="X5" s="118"/>
      <c r="Y5" s="118"/>
      <c r="Z5" s="119" t="s">
        <v>40</v>
      </c>
      <c r="AA5" s="118" t="s">
        <v>48</v>
      </c>
      <c r="AB5" s="118"/>
      <c r="AC5" s="118"/>
      <c r="AD5" s="119" t="s">
        <v>41</v>
      </c>
      <c r="AE5" s="118" t="s">
        <v>44</v>
      </c>
      <c r="AF5" s="118"/>
      <c r="AG5" s="118"/>
      <c r="AH5" s="119" t="s">
        <v>41</v>
      </c>
      <c r="AI5" s="132" t="s">
        <v>33</v>
      </c>
      <c r="AJ5" s="133"/>
      <c r="AK5" s="133"/>
      <c r="AL5" s="119" t="s">
        <v>41</v>
      </c>
      <c r="AM5" s="118" t="s">
        <v>49</v>
      </c>
      <c r="AN5" s="118"/>
      <c r="AO5" s="118"/>
      <c r="AP5" s="119" t="s">
        <v>41</v>
      </c>
      <c r="AQ5" s="118" t="s">
        <v>24</v>
      </c>
      <c r="AR5" s="118"/>
      <c r="AS5" s="118"/>
      <c r="AT5" s="119" t="s">
        <v>41</v>
      </c>
      <c r="AU5" s="113" t="s">
        <v>50</v>
      </c>
      <c r="AV5" s="114"/>
      <c r="AW5" s="115"/>
      <c r="AX5" s="116" t="s">
        <v>41</v>
      </c>
      <c r="AY5" s="113" t="s">
        <v>42</v>
      </c>
      <c r="AZ5" s="114"/>
      <c r="BA5" s="115"/>
      <c r="BB5" s="116" t="s">
        <v>41</v>
      </c>
      <c r="BC5" s="113" t="s">
        <v>51</v>
      </c>
      <c r="BD5" s="114"/>
      <c r="BE5" s="115"/>
      <c r="BF5" s="116" t="s">
        <v>41</v>
      </c>
      <c r="BG5" s="126" t="s">
        <v>27</v>
      </c>
      <c r="BH5" s="127"/>
      <c r="BI5" s="128"/>
      <c r="BJ5" s="119" t="s">
        <v>26</v>
      </c>
      <c r="BK5" s="126" t="s">
        <v>38</v>
      </c>
      <c r="BL5" s="127"/>
      <c r="BM5" s="128"/>
      <c r="BN5" s="119" t="s">
        <v>41</v>
      </c>
      <c r="BO5" s="126" t="s">
        <v>39</v>
      </c>
      <c r="BP5" s="127"/>
      <c r="BQ5" s="128"/>
      <c r="BR5" s="119" t="s">
        <v>41</v>
      </c>
      <c r="BS5" s="126" t="s">
        <v>52</v>
      </c>
      <c r="BT5" s="127"/>
      <c r="BU5" s="128"/>
      <c r="BV5" s="119" t="s">
        <v>41</v>
      </c>
      <c r="BW5" s="135" t="s">
        <v>34</v>
      </c>
      <c r="BX5" s="135"/>
      <c r="BY5" s="135"/>
      <c r="BZ5" s="119" t="s">
        <v>41</v>
      </c>
      <c r="CA5" s="135" t="s">
        <v>35</v>
      </c>
      <c r="CB5" s="135"/>
      <c r="CC5" s="135"/>
      <c r="CD5" s="119" t="s">
        <v>41</v>
      </c>
      <c r="CE5" s="135" t="s">
        <v>36</v>
      </c>
      <c r="CF5" s="135"/>
      <c r="CG5" s="135"/>
      <c r="CH5" s="119" t="s">
        <v>41</v>
      </c>
      <c r="CI5" s="135" t="s">
        <v>37</v>
      </c>
      <c r="CJ5" s="135"/>
      <c r="CK5" s="135"/>
      <c r="CL5" s="119" t="s">
        <v>41</v>
      </c>
      <c r="CM5" s="120"/>
      <c r="CO5" s="134" t="s">
        <v>30</v>
      </c>
      <c r="CP5" s="134"/>
      <c r="CQ5" s="125" t="s">
        <v>31</v>
      </c>
      <c r="CR5" s="125"/>
      <c r="CS5" s="125" t="s">
        <v>32</v>
      </c>
      <c r="CT5" s="125"/>
      <c r="CU5" s="48"/>
      <c r="CV5" s="120" t="s">
        <v>43</v>
      </c>
      <c r="CW5" s="121"/>
      <c r="CX5" s="121"/>
      <c r="CY5" s="121"/>
    </row>
    <row r="6" spans="1:103" s="21" customFormat="1" ht="30" customHeight="1" x14ac:dyDescent="0.2">
      <c r="A6" s="122"/>
      <c r="B6" s="131"/>
      <c r="C6" s="1" t="s">
        <v>28</v>
      </c>
      <c r="D6" s="2" t="s">
        <v>29</v>
      </c>
      <c r="E6" s="2" t="s">
        <v>25</v>
      </c>
      <c r="F6" s="119"/>
      <c r="G6" s="1" t="s">
        <v>28</v>
      </c>
      <c r="H6" s="2" t="s">
        <v>29</v>
      </c>
      <c r="I6" s="2" t="s">
        <v>25</v>
      </c>
      <c r="J6" s="119"/>
      <c r="K6" s="1" t="s">
        <v>28</v>
      </c>
      <c r="L6" s="2" t="s">
        <v>29</v>
      </c>
      <c r="M6" s="2" t="s">
        <v>25</v>
      </c>
      <c r="N6" s="119"/>
      <c r="O6" s="1" t="s">
        <v>28</v>
      </c>
      <c r="P6" s="2" t="s">
        <v>29</v>
      </c>
      <c r="Q6" s="2" t="s">
        <v>0</v>
      </c>
      <c r="R6" s="119"/>
      <c r="S6" s="1" t="s">
        <v>28</v>
      </c>
      <c r="T6" s="2" t="s">
        <v>29</v>
      </c>
      <c r="U6" s="2" t="s">
        <v>0</v>
      </c>
      <c r="V6" s="119"/>
      <c r="W6" s="1" t="s">
        <v>28</v>
      </c>
      <c r="X6" s="2" t="s">
        <v>29</v>
      </c>
      <c r="Y6" s="2" t="s">
        <v>25</v>
      </c>
      <c r="Z6" s="119"/>
      <c r="AA6" s="1" t="s">
        <v>28</v>
      </c>
      <c r="AB6" s="2" t="s">
        <v>29</v>
      </c>
      <c r="AC6" s="2" t="s">
        <v>25</v>
      </c>
      <c r="AD6" s="119"/>
      <c r="AE6" s="1" t="s">
        <v>28</v>
      </c>
      <c r="AF6" s="2" t="s">
        <v>29</v>
      </c>
      <c r="AG6" s="2" t="s">
        <v>0</v>
      </c>
      <c r="AH6" s="119"/>
      <c r="AI6" s="1" t="s">
        <v>19</v>
      </c>
      <c r="AJ6" s="2" t="s">
        <v>29</v>
      </c>
      <c r="AK6" s="2" t="s">
        <v>0</v>
      </c>
      <c r="AL6" s="119"/>
      <c r="AM6" s="1" t="s">
        <v>28</v>
      </c>
      <c r="AN6" s="2" t="s">
        <v>29</v>
      </c>
      <c r="AO6" s="2" t="s">
        <v>0</v>
      </c>
      <c r="AP6" s="119"/>
      <c r="AQ6" s="1" t="s">
        <v>28</v>
      </c>
      <c r="AR6" s="2" t="s">
        <v>29</v>
      </c>
      <c r="AS6" s="2" t="s">
        <v>0</v>
      </c>
      <c r="AT6" s="119"/>
      <c r="AU6" s="1" t="s">
        <v>28</v>
      </c>
      <c r="AV6" s="2" t="s">
        <v>29</v>
      </c>
      <c r="AW6" s="2" t="s">
        <v>0</v>
      </c>
      <c r="AX6" s="117"/>
      <c r="AY6" s="1" t="s">
        <v>28</v>
      </c>
      <c r="AZ6" s="2" t="s">
        <v>29</v>
      </c>
      <c r="BA6" s="2" t="s">
        <v>0</v>
      </c>
      <c r="BB6" s="117"/>
      <c r="BC6" s="1" t="s">
        <v>28</v>
      </c>
      <c r="BD6" s="2" t="s">
        <v>29</v>
      </c>
      <c r="BE6" s="2" t="s">
        <v>0</v>
      </c>
      <c r="BF6" s="117"/>
      <c r="BG6" s="1" t="s">
        <v>28</v>
      </c>
      <c r="BH6" s="2" t="s">
        <v>29</v>
      </c>
      <c r="BI6" s="33" t="s">
        <v>25</v>
      </c>
      <c r="BJ6" s="119"/>
      <c r="BK6" s="1" t="s">
        <v>28</v>
      </c>
      <c r="BL6" s="2" t="s">
        <v>29</v>
      </c>
      <c r="BM6" s="2" t="s">
        <v>0</v>
      </c>
      <c r="BN6" s="119"/>
      <c r="BO6" s="1" t="s">
        <v>28</v>
      </c>
      <c r="BP6" s="2" t="s">
        <v>29</v>
      </c>
      <c r="BQ6" s="2" t="s">
        <v>0</v>
      </c>
      <c r="BR6" s="119"/>
      <c r="BS6" s="1" t="s">
        <v>28</v>
      </c>
      <c r="BT6" s="2" t="s">
        <v>29</v>
      </c>
      <c r="BU6" s="2" t="s">
        <v>0</v>
      </c>
      <c r="BV6" s="119"/>
      <c r="BW6" s="1" t="s">
        <v>19</v>
      </c>
      <c r="BX6" s="2" t="s">
        <v>29</v>
      </c>
      <c r="BY6" s="2" t="s">
        <v>0</v>
      </c>
      <c r="BZ6" s="119"/>
      <c r="CA6" s="1" t="s">
        <v>19</v>
      </c>
      <c r="CB6" s="2" t="s">
        <v>29</v>
      </c>
      <c r="CC6" s="2" t="s">
        <v>0</v>
      </c>
      <c r="CD6" s="119"/>
      <c r="CE6" s="1" t="s">
        <v>19</v>
      </c>
      <c r="CF6" s="2" t="s">
        <v>29</v>
      </c>
      <c r="CG6" s="2" t="s">
        <v>0</v>
      </c>
      <c r="CH6" s="119"/>
      <c r="CI6" s="1" t="s">
        <v>19</v>
      </c>
      <c r="CJ6" s="2" t="s">
        <v>29</v>
      </c>
      <c r="CK6" s="2" t="s">
        <v>0</v>
      </c>
      <c r="CL6" s="119"/>
      <c r="CM6" s="120"/>
      <c r="CO6" s="1" t="s">
        <v>19</v>
      </c>
      <c r="CP6" s="2" t="s">
        <v>29</v>
      </c>
      <c r="CQ6" s="1" t="s">
        <v>19</v>
      </c>
      <c r="CR6" s="2" t="s">
        <v>29</v>
      </c>
      <c r="CS6" s="1" t="s">
        <v>19</v>
      </c>
      <c r="CT6" s="2" t="s">
        <v>29</v>
      </c>
      <c r="CU6" s="49"/>
    </row>
    <row r="7" spans="1:103" s="76" customFormat="1" x14ac:dyDescent="0.25">
      <c r="A7" s="74"/>
      <c r="B7" s="75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  <c r="W7" s="3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3">
        <v>30</v>
      </c>
      <c r="AG7" s="3">
        <v>31</v>
      </c>
      <c r="AH7" s="3">
        <v>32</v>
      </c>
      <c r="AI7" s="3">
        <v>33</v>
      </c>
      <c r="AJ7" s="3">
        <v>34</v>
      </c>
      <c r="AK7" s="3">
        <v>35</v>
      </c>
      <c r="AL7" s="3">
        <v>36</v>
      </c>
      <c r="AM7" s="3">
        <v>37</v>
      </c>
      <c r="AN7" s="3">
        <v>38</v>
      </c>
      <c r="AO7" s="3">
        <v>39</v>
      </c>
      <c r="AP7" s="3">
        <v>40</v>
      </c>
      <c r="AQ7" s="3">
        <v>41</v>
      </c>
      <c r="AR7" s="3">
        <v>42</v>
      </c>
      <c r="AS7" s="3">
        <v>43</v>
      </c>
      <c r="AT7" s="3">
        <v>44</v>
      </c>
      <c r="AU7" s="3">
        <v>45</v>
      </c>
      <c r="AV7" s="3">
        <v>46</v>
      </c>
      <c r="AW7" s="3">
        <v>47</v>
      </c>
      <c r="AX7" s="3">
        <v>48</v>
      </c>
      <c r="AY7" s="3">
        <v>49</v>
      </c>
      <c r="AZ7" s="3">
        <v>50</v>
      </c>
      <c r="BA7" s="3">
        <v>51</v>
      </c>
      <c r="BB7" s="3">
        <v>52</v>
      </c>
      <c r="BC7" s="3">
        <v>53</v>
      </c>
      <c r="BD7" s="3">
        <v>54</v>
      </c>
      <c r="BE7" s="3">
        <v>55</v>
      </c>
      <c r="BF7" s="3">
        <v>56</v>
      </c>
      <c r="BG7" s="3">
        <v>57</v>
      </c>
      <c r="BH7" s="3">
        <v>58</v>
      </c>
      <c r="BI7" s="3">
        <v>59</v>
      </c>
      <c r="BJ7" s="3">
        <v>60</v>
      </c>
      <c r="BK7" s="3">
        <v>61</v>
      </c>
      <c r="BL7" s="3">
        <v>62</v>
      </c>
      <c r="BM7" s="3">
        <v>63</v>
      </c>
      <c r="BN7" s="3">
        <v>64</v>
      </c>
      <c r="BO7" s="3">
        <v>65</v>
      </c>
      <c r="BP7" s="3">
        <v>66</v>
      </c>
      <c r="BQ7" s="3">
        <v>67</v>
      </c>
      <c r="BR7" s="3">
        <v>68</v>
      </c>
      <c r="BS7" s="3">
        <v>69</v>
      </c>
      <c r="BT7" s="3">
        <v>70</v>
      </c>
      <c r="BU7" s="3">
        <v>71</v>
      </c>
      <c r="BV7" s="3">
        <v>72</v>
      </c>
      <c r="BW7" s="3">
        <v>73</v>
      </c>
      <c r="BX7" s="3">
        <v>74</v>
      </c>
      <c r="BY7" s="3">
        <v>75</v>
      </c>
      <c r="BZ7" s="3">
        <v>76</v>
      </c>
      <c r="CA7" s="3">
        <v>77</v>
      </c>
      <c r="CB7" s="3">
        <v>78</v>
      </c>
      <c r="CC7" s="3">
        <v>79</v>
      </c>
      <c r="CD7" s="3">
        <v>80</v>
      </c>
      <c r="CE7" s="3">
        <v>81</v>
      </c>
      <c r="CF7" s="3">
        <v>82</v>
      </c>
      <c r="CG7" s="3">
        <v>83</v>
      </c>
      <c r="CH7" s="3">
        <v>84</v>
      </c>
      <c r="CI7" s="3">
        <v>85</v>
      </c>
      <c r="CJ7" s="3">
        <v>86</v>
      </c>
      <c r="CK7" s="3">
        <v>87</v>
      </c>
      <c r="CL7" s="3">
        <v>88</v>
      </c>
      <c r="CO7" s="77">
        <v>56.7</v>
      </c>
      <c r="CP7" s="78">
        <v>53.5</v>
      </c>
      <c r="CQ7" s="77"/>
      <c r="CR7" s="77"/>
      <c r="CS7" s="77"/>
      <c r="CT7" s="77"/>
      <c r="CU7" s="79"/>
    </row>
    <row r="8" spans="1:103" s="61" customFormat="1" ht="18.75" x14ac:dyDescent="0.3">
      <c r="A8" s="60" t="s">
        <v>1</v>
      </c>
      <c r="B8" s="58"/>
      <c r="C8" s="58">
        <v>3436</v>
      </c>
      <c r="D8" s="99">
        <v>4645</v>
      </c>
      <c r="E8" s="7">
        <f>D8/C8*100</f>
        <v>135.18626309662397</v>
      </c>
      <c r="F8" s="58"/>
      <c r="G8" s="58">
        <f>SUM(G9:G26)</f>
        <v>13806</v>
      </c>
      <c r="H8" s="58">
        <f>SUM(H9:H26)</f>
        <v>18368</v>
      </c>
      <c r="I8" s="7">
        <f>H8/G8*100</f>
        <v>133.04360423004491</v>
      </c>
      <c r="J8" s="58"/>
      <c r="K8" s="58">
        <f>SUM(K9:K26)</f>
        <v>9260</v>
      </c>
      <c r="L8" s="58">
        <f>SUM(L9:L26)</f>
        <v>11560</v>
      </c>
      <c r="M8" s="7">
        <f>L8/K8*100</f>
        <v>124.83801295896329</v>
      </c>
      <c r="N8" s="58"/>
      <c r="O8" s="100">
        <v>77.900000000000006</v>
      </c>
      <c r="P8" s="101">
        <v>74.7</v>
      </c>
      <c r="Q8" s="102">
        <f>P8-O8</f>
        <v>-3.2000000000000028</v>
      </c>
      <c r="R8" s="58"/>
      <c r="S8" s="103">
        <v>13</v>
      </c>
      <c r="T8" s="103">
        <v>15</v>
      </c>
      <c r="U8" s="73">
        <f>T8-S8</f>
        <v>2</v>
      </c>
      <c r="V8" s="58"/>
      <c r="W8" s="103">
        <f>SUM(W9:W26)</f>
        <v>9646</v>
      </c>
      <c r="X8" s="103">
        <f>SUM(X9:X26)</f>
        <v>12059</v>
      </c>
      <c r="Y8" s="7">
        <f>X8/W8*100</f>
        <v>125.01555048724859</v>
      </c>
      <c r="Z8" s="58"/>
      <c r="AA8" s="103">
        <f>SUM(AA9:AA26)</f>
        <v>4825</v>
      </c>
      <c r="AB8" s="103">
        <f>SUM(AB9:AB26)</f>
        <v>5156</v>
      </c>
      <c r="AC8" s="102">
        <f>AB8/AA8*100</f>
        <v>106.860103626943</v>
      </c>
      <c r="AD8" s="58"/>
      <c r="AE8" s="104">
        <v>22.4</v>
      </c>
      <c r="AF8" s="104">
        <v>25.949972318687404</v>
      </c>
      <c r="AG8" s="102">
        <f>AF8-AE8</f>
        <v>3.5499723186874057</v>
      </c>
      <c r="AH8" s="58"/>
      <c r="AI8" s="105">
        <v>9.4897959183673475</v>
      </c>
      <c r="AJ8" s="100">
        <v>12.943262411347517</v>
      </c>
      <c r="AK8" s="102">
        <f>AJ8-AI8</f>
        <v>3.4534664929801693</v>
      </c>
      <c r="AL8" s="58"/>
      <c r="AM8" s="100">
        <v>90.2</v>
      </c>
      <c r="AN8" s="100">
        <v>93.464974141984015</v>
      </c>
      <c r="AO8" s="102">
        <f>AN8-AM8</f>
        <v>3.2649741419840126</v>
      </c>
      <c r="AP8" s="58"/>
      <c r="AQ8" s="100">
        <v>5.2</v>
      </c>
      <c r="AR8" s="100">
        <v>4.9000000000000004</v>
      </c>
      <c r="AS8" s="102">
        <f>AR8-AQ8</f>
        <v>-0.29999999999999982</v>
      </c>
      <c r="AT8" s="58"/>
      <c r="AU8" s="58">
        <v>92</v>
      </c>
      <c r="AV8" s="58">
        <v>88</v>
      </c>
      <c r="AW8" s="59">
        <f>AV8-AU8</f>
        <v>-4</v>
      </c>
      <c r="AX8" s="58"/>
      <c r="AY8" s="58">
        <v>137</v>
      </c>
      <c r="AZ8" s="58">
        <v>130</v>
      </c>
      <c r="BA8" s="59">
        <f>AZ8-AY8</f>
        <v>-7</v>
      </c>
      <c r="BB8" s="58"/>
      <c r="BC8" s="58">
        <v>118</v>
      </c>
      <c r="BD8" s="58">
        <v>104</v>
      </c>
      <c r="BE8" s="59">
        <f>BD8-BC8</f>
        <v>-14</v>
      </c>
      <c r="BF8" s="58"/>
      <c r="BG8" s="106">
        <v>4821</v>
      </c>
      <c r="BH8" s="107">
        <v>6902</v>
      </c>
      <c r="BI8" s="41">
        <f>BH8/BG8*100</f>
        <v>143.16531839867247</v>
      </c>
      <c r="BJ8" s="106"/>
      <c r="BK8" s="108">
        <v>16.3</v>
      </c>
      <c r="BL8" s="108">
        <v>19</v>
      </c>
      <c r="BM8" s="109">
        <f>BL8-BK8</f>
        <v>2.6999999999999993</v>
      </c>
      <c r="BN8" s="110"/>
      <c r="BO8" s="108">
        <v>21.9</v>
      </c>
      <c r="BP8" s="108">
        <v>22.6</v>
      </c>
      <c r="BQ8" s="109">
        <f>BP8-BO8</f>
        <v>0.70000000000000284</v>
      </c>
      <c r="BR8" s="110"/>
      <c r="BS8" s="108">
        <v>23.3</v>
      </c>
      <c r="BT8" s="108">
        <v>24.9</v>
      </c>
      <c r="BU8" s="70">
        <f>BT8-BS8</f>
        <v>1.5999999999999979</v>
      </c>
      <c r="BV8" s="92"/>
      <c r="BW8" s="69">
        <f>ROUND(G8/CO8,0)</f>
        <v>35</v>
      </c>
      <c r="BX8" s="69">
        <f>ROUND(H8/CP8,0)</f>
        <v>50</v>
      </c>
      <c r="BY8" s="68">
        <f>BX8-BW8</f>
        <v>15</v>
      </c>
      <c r="BZ8" s="91"/>
      <c r="CA8" s="69">
        <f t="shared" ref="CA8" si="0">ROUND(W8/CO8,0)</f>
        <v>24</v>
      </c>
      <c r="CB8" s="69">
        <f t="shared" ref="CB8" si="1">ROUND(X8/CP8,0)</f>
        <v>33</v>
      </c>
      <c r="CC8" s="90">
        <f>CB8-CA8</f>
        <v>9</v>
      </c>
      <c r="CD8" s="91"/>
      <c r="CE8" s="68">
        <f>ROUND(CQ8/CO8,1)</f>
        <v>5.4</v>
      </c>
      <c r="CF8" s="68">
        <f>ROUND(CR8/CP8,1)</f>
        <v>6.8</v>
      </c>
      <c r="CG8" s="93">
        <f t="shared" ref="CG8:CG22" si="2">CF8-CE8</f>
        <v>1.3999999999999995</v>
      </c>
      <c r="CH8" s="91"/>
      <c r="CI8" s="68">
        <f>ROUND(CS8/CO8,1)</f>
        <v>4.4000000000000004</v>
      </c>
      <c r="CJ8" s="68">
        <f>ROUND(CT8/CP8,1)</f>
        <v>4.9000000000000004</v>
      </c>
      <c r="CK8" s="93">
        <f>CJ8-CI8</f>
        <v>0.5</v>
      </c>
      <c r="CL8" s="59"/>
      <c r="CO8" s="94">
        <f>SUM(CO9:CO26)+CO7</f>
        <v>395.3</v>
      </c>
      <c r="CP8" s="54">
        <f>SUM(CP9:CP26)+CP7</f>
        <v>368.6</v>
      </c>
      <c r="CQ8" s="97">
        <f>SUM(CQ9:CQ26)</f>
        <v>2148</v>
      </c>
      <c r="CR8" s="97">
        <f>SUM(CR9:CR26)</f>
        <v>2491</v>
      </c>
      <c r="CS8" s="97">
        <f>SUM(CS9:CS26)</f>
        <v>1733</v>
      </c>
      <c r="CT8" s="97">
        <f>SUM(CT9:CT26)</f>
        <v>1817</v>
      </c>
      <c r="CU8" s="62"/>
      <c r="CV8" s="61">
        <v>3557</v>
      </c>
      <c r="CW8" s="61">
        <v>217</v>
      </c>
      <c r="CX8" s="61">
        <v>5772</v>
      </c>
      <c r="CY8" s="61">
        <f>SUM(CV8:CX8)</f>
        <v>9546</v>
      </c>
    </row>
    <row r="9" spans="1:103" s="30" customFormat="1" ht="15.75" x14ac:dyDescent="0.25">
      <c r="A9" s="22" t="s">
        <v>2</v>
      </c>
      <c r="B9" s="72">
        <f>CN9</f>
        <v>14</v>
      </c>
      <c r="C9" s="23">
        <v>154</v>
      </c>
      <c r="D9" s="50">
        <v>168</v>
      </c>
      <c r="E9" s="7">
        <f t="shared" ref="E9:E26" si="3">D9/C9*100</f>
        <v>109.09090909090908</v>
      </c>
      <c r="F9" s="24">
        <f>_xlfn.RANK.AVG(E9,$E$9:$E$26,0)</f>
        <v>14</v>
      </c>
      <c r="G9" s="84">
        <v>406</v>
      </c>
      <c r="H9" s="23">
        <v>464</v>
      </c>
      <c r="I9" s="7">
        <f t="shared" ref="I9:I26" si="4">H9/G9*100</f>
        <v>114.28571428571428</v>
      </c>
      <c r="J9" s="24">
        <f>_xlfn.RANK.AVG(I9,I$9:I$26,0)</f>
        <v>10</v>
      </c>
      <c r="K9" s="39">
        <v>338</v>
      </c>
      <c r="L9" s="24">
        <v>403</v>
      </c>
      <c r="M9" s="7">
        <f t="shared" ref="M9:M26" si="5">L9/K9*100</f>
        <v>119.23076923076923</v>
      </c>
      <c r="N9" s="24">
        <f>_xlfn.RANK.AVG(M9,M$9:M$26,0)</f>
        <v>7</v>
      </c>
      <c r="O9" s="85">
        <v>74.599999999999994</v>
      </c>
      <c r="P9" s="52">
        <v>78.900000000000006</v>
      </c>
      <c r="Q9" s="25">
        <f t="shared" ref="Q9:Q26" si="6">P9-O9</f>
        <v>4.3000000000000114</v>
      </c>
      <c r="R9" s="24">
        <f>_xlfn.RANK.AVG(P9,P$9:P$26,0)</f>
        <v>16</v>
      </c>
      <c r="S9" s="27">
        <v>18</v>
      </c>
      <c r="T9" s="34">
        <v>18</v>
      </c>
      <c r="U9" s="73">
        <f t="shared" ref="U9:U26" si="7">T9-S9</f>
        <v>0</v>
      </c>
      <c r="V9" s="24">
        <f>_xlfn.RANK.AVG(T9,T$9:T$26,1)</f>
        <v>15</v>
      </c>
      <c r="W9" s="27">
        <v>366</v>
      </c>
      <c r="X9" s="34">
        <v>429</v>
      </c>
      <c r="Y9" s="7">
        <f t="shared" ref="Y9:Y26" si="8">X9/W9*100</f>
        <v>117.21311475409837</v>
      </c>
      <c r="Z9" s="24">
        <f>_xlfn.RANK.AVG(Y9,Y$9:Y$26,0)</f>
        <v>7</v>
      </c>
      <c r="AA9" s="88">
        <v>186</v>
      </c>
      <c r="AB9" s="80">
        <v>193</v>
      </c>
      <c r="AC9" s="25">
        <f t="shared" ref="AC9:AC22" si="9">AB9/AA9*100</f>
        <v>103.76344086021506</v>
      </c>
      <c r="AD9" s="24">
        <f>_xlfn.RANK.AVG(AC9,AC$9:AC$26,0)</f>
        <v>11</v>
      </c>
      <c r="AE9" s="86">
        <v>16.5</v>
      </c>
      <c r="AF9" s="65">
        <v>17.371737173717371</v>
      </c>
      <c r="AG9" s="25">
        <f t="shared" ref="AG9:AG26" si="10">AF9-AE9</f>
        <v>0.87173717371737069</v>
      </c>
      <c r="AH9" s="24">
        <f>_xlfn.RANK.AVG(AF9,AF$9:AF$26,0)</f>
        <v>16</v>
      </c>
      <c r="AI9" s="5">
        <v>19.512195121951219</v>
      </c>
      <c r="AJ9" s="5">
        <v>12.727272727272727</v>
      </c>
      <c r="AK9" s="42">
        <f t="shared" ref="AK9:AK22" si="11">AJ9-AI9</f>
        <v>-6.7849223946784925</v>
      </c>
      <c r="AL9" s="24">
        <f>_xlfn.RANK.AVG(AJ9,AJ$9:AJ$26,0)</f>
        <v>8</v>
      </c>
      <c r="AM9" s="7">
        <v>71.599999999999994</v>
      </c>
      <c r="AN9" s="7">
        <v>98.529411764705884</v>
      </c>
      <c r="AO9" s="25">
        <f t="shared" ref="AO9:AO26" si="12">AN9-AM9</f>
        <v>26.92941176470589</v>
      </c>
      <c r="AP9" s="24">
        <f>_xlfn.RANK.AVG(AN9,AN$9:AN$26,0)</f>
        <v>6</v>
      </c>
      <c r="AQ9" s="87">
        <v>10.9</v>
      </c>
      <c r="AR9" s="29">
        <v>5.9405940594059405</v>
      </c>
      <c r="AS9" s="25">
        <f t="shared" ref="AS9:AS26" si="13">AR9-AQ9</f>
        <v>-4.9594059405940598</v>
      </c>
      <c r="AT9" s="24">
        <f>_xlfn.RANK.AVG(AR9,AR$9:AR$26,1)</f>
        <v>10</v>
      </c>
      <c r="AU9" s="4">
        <v>88</v>
      </c>
      <c r="AV9" s="4">
        <v>88</v>
      </c>
      <c r="AW9" s="26">
        <f t="shared" ref="AW9:AW22" si="14">AV9-AU9</f>
        <v>0</v>
      </c>
      <c r="AX9" s="6">
        <f>_xlfn.RANK.AVG(AV9,AV$9:AV$26,1)</f>
        <v>8</v>
      </c>
      <c r="AY9" s="4">
        <v>148</v>
      </c>
      <c r="AZ9" s="4">
        <v>129</v>
      </c>
      <c r="BA9" s="26">
        <f t="shared" ref="BA9:BA26" si="15">AZ9-AY9</f>
        <v>-19</v>
      </c>
      <c r="BB9" s="28">
        <f>_xlfn.RANK.AVG(AZ9,AZ$9:AZ$26,1)</f>
        <v>9.5</v>
      </c>
      <c r="BC9" s="4">
        <v>116</v>
      </c>
      <c r="BD9" s="4">
        <v>119</v>
      </c>
      <c r="BE9" s="26">
        <f t="shared" ref="BE9:BE22" si="16">BD9-BC9</f>
        <v>3</v>
      </c>
      <c r="BF9" s="28">
        <f>_xlfn.RANK.AVG(BD9,BD$9:BD$26,1)</f>
        <v>10</v>
      </c>
      <c r="BG9" s="89">
        <v>180</v>
      </c>
      <c r="BH9" s="34">
        <v>236</v>
      </c>
      <c r="BI9" s="56">
        <f t="shared" ref="BI9:BI26" si="17">BH9/BG9*100</f>
        <v>131.11111111111111</v>
      </c>
      <c r="BJ9" s="24">
        <f t="shared" ref="BJ9:BJ22" si="18">_xlfn.RANK.AVG(BI9,BI$9:BI$26,0)</f>
        <v>11</v>
      </c>
      <c r="BK9" s="56">
        <v>18.399999999999999</v>
      </c>
      <c r="BL9" s="41">
        <v>17</v>
      </c>
      <c r="BM9" s="83">
        <f t="shared" ref="BM9:BM26" si="19">BL9-BK9</f>
        <v>-1.3999999999999986</v>
      </c>
      <c r="BN9" s="57">
        <f>_xlfn.RANK.AVG(BL9,$BL$9:$BL$26,0)</f>
        <v>13</v>
      </c>
      <c r="BO9" s="56">
        <v>12.7</v>
      </c>
      <c r="BP9" s="41">
        <v>14.87603305785124</v>
      </c>
      <c r="BQ9" s="83">
        <f t="shared" ref="BQ9:BQ26" si="20">BP9-BO9</f>
        <v>2.1760330578512406</v>
      </c>
      <c r="BR9" s="57">
        <f>_xlfn.RANK.AVG(BP9,$BP$9:$BP$26)</f>
        <v>14</v>
      </c>
      <c r="BS9" s="41">
        <v>24.3</v>
      </c>
      <c r="BT9" s="41">
        <v>25.742574257425744</v>
      </c>
      <c r="BU9" s="56">
        <f t="shared" ref="BU9:BU22" si="21">BT9-BS9</f>
        <v>1.4425742574257434</v>
      </c>
      <c r="BV9" s="57">
        <f>_xlfn.RANK.AVG(BT9,$BT$9:$BT$26,1)</f>
        <v>11</v>
      </c>
      <c r="BW9" s="4">
        <f t="shared" ref="BW9:BW22" si="22">ROUND(G9/CO9,0)</f>
        <v>25</v>
      </c>
      <c r="BX9" s="4">
        <f t="shared" ref="BX9:BX22" si="23">ROUND(H9/CP9,0)</f>
        <v>32</v>
      </c>
      <c r="BY9" s="43">
        <f t="shared" ref="BY9:BY26" si="24">BX9-BW9</f>
        <v>7</v>
      </c>
      <c r="BZ9" s="44">
        <f>_xlfn.RANK.AVG(BX9,BX$9:BX$26,0)</f>
        <v>9.5</v>
      </c>
      <c r="CA9" s="4">
        <f>ROUND(W9/CO9,0)</f>
        <v>22</v>
      </c>
      <c r="CB9" s="4">
        <f>ROUND(X9/CP9,0)</f>
        <v>29</v>
      </c>
      <c r="CC9" s="42">
        <f t="shared" ref="CC9:CC26" si="25">CB9-CA9</f>
        <v>7</v>
      </c>
      <c r="CD9" s="44">
        <f>_xlfn.RANK.AVG(CB9,CB$9:CB$26,0)</f>
        <v>12.5</v>
      </c>
      <c r="CE9" s="43">
        <f>ROUND(CQ9/CO9,1)</f>
        <v>7.4</v>
      </c>
      <c r="CF9" s="43">
        <f t="shared" ref="CF9" si="26">ROUND(CR9/CP9,1)</f>
        <v>6</v>
      </c>
      <c r="CG9" s="46">
        <f t="shared" si="2"/>
        <v>-1.4000000000000004</v>
      </c>
      <c r="CH9" s="44">
        <f>_xlfn.RANK.AVG(CF9,CF$9:CF$26,0)</f>
        <v>8</v>
      </c>
      <c r="CI9" s="7">
        <f t="shared" ref="CI9:CI26" si="27">ROUND(CS9/CO9,1)</f>
        <v>5.4</v>
      </c>
      <c r="CJ9" s="7">
        <f t="shared" ref="CJ9:CJ26" si="28">ROUND(CT9/CP9,1)</f>
        <v>14.6</v>
      </c>
      <c r="CK9" s="46">
        <f t="shared" ref="CK9:CK26" si="29">CJ9-CI9</f>
        <v>9.1999999999999993</v>
      </c>
      <c r="CL9" s="44">
        <f>_xlfn.RANK.AVG(CJ9,CJ$9:CJ$26,0)</f>
        <v>1</v>
      </c>
      <c r="CM9" s="71">
        <f>F9+J9+R9+Z9+AH9+AL9+AP9+AT9+BB9+BJ9+BZ9+CD9+CH9+CL9+BN9+BR9+N9+V9+AD9+AX9+BF9+BV9</f>
        <v>227.5</v>
      </c>
      <c r="CN9" s="71">
        <f>_xlfn.RANK.AVG(CM9,CM$9:CM$26,1)</f>
        <v>14</v>
      </c>
      <c r="CO9" s="95">
        <v>16.399999999999999</v>
      </c>
      <c r="CP9" s="55">
        <v>14.6</v>
      </c>
      <c r="CQ9" s="35">
        <v>121</v>
      </c>
      <c r="CR9" s="36">
        <v>88</v>
      </c>
      <c r="CS9" s="35">
        <v>88</v>
      </c>
      <c r="CT9" s="37">
        <v>213</v>
      </c>
      <c r="CU9" s="63"/>
      <c r="CV9" s="30">
        <v>117</v>
      </c>
      <c r="CW9" s="30">
        <v>18</v>
      </c>
      <c r="CX9" s="30">
        <v>198</v>
      </c>
      <c r="CY9" s="66">
        <f t="shared" ref="CY9:CY26" si="30">SUM(CV9:CX9)</f>
        <v>333</v>
      </c>
    </row>
    <row r="10" spans="1:103" s="30" customFormat="1" ht="15.75" x14ac:dyDescent="0.25">
      <c r="A10" s="22" t="s">
        <v>3</v>
      </c>
      <c r="B10" s="72">
        <f t="shared" ref="B10:B26" si="31">CN10</f>
        <v>10</v>
      </c>
      <c r="C10" s="23">
        <v>191</v>
      </c>
      <c r="D10" s="51">
        <v>236</v>
      </c>
      <c r="E10" s="7">
        <f t="shared" si="3"/>
        <v>123.56020942408377</v>
      </c>
      <c r="F10" s="24">
        <f t="shared" ref="F10:F26" si="32">_xlfn.RANK.AVG(E10,$E$9:$E$26,0)</f>
        <v>7</v>
      </c>
      <c r="G10" s="84">
        <v>581</v>
      </c>
      <c r="H10" s="23">
        <v>744</v>
      </c>
      <c r="I10" s="7">
        <f t="shared" si="4"/>
        <v>128.05507745266783</v>
      </c>
      <c r="J10" s="24">
        <f t="shared" ref="J10:J26" si="33">_xlfn.RANK.AVG(I10,I$9:I$26,0)</f>
        <v>4</v>
      </c>
      <c r="K10" s="39">
        <v>533</v>
      </c>
      <c r="L10" s="24">
        <v>683</v>
      </c>
      <c r="M10" s="7">
        <f t="shared" si="5"/>
        <v>128.14258911819886</v>
      </c>
      <c r="N10" s="24">
        <f t="shared" ref="N10:N26" si="34">_xlfn.RANK.AVG(M10,M$9:M$26,0)</f>
        <v>5</v>
      </c>
      <c r="O10" s="85">
        <v>86</v>
      </c>
      <c r="P10" s="53">
        <v>89</v>
      </c>
      <c r="Q10" s="25">
        <f t="shared" si="6"/>
        <v>3</v>
      </c>
      <c r="R10" s="24">
        <f t="shared" ref="R10:R26" si="35">_xlfn.RANK.AVG(P10,P$9:P$26,0)</f>
        <v>10</v>
      </c>
      <c r="S10" s="27">
        <v>13</v>
      </c>
      <c r="T10" s="34">
        <v>16</v>
      </c>
      <c r="U10" s="73">
        <f t="shared" si="7"/>
        <v>3</v>
      </c>
      <c r="V10" s="24">
        <f t="shared" ref="V10:V26" si="36">_xlfn.RANK.AVG(T10,T$9:T$26,1)</f>
        <v>14</v>
      </c>
      <c r="W10" s="27">
        <v>567</v>
      </c>
      <c r="X10" s="34">
        <v>723</v>
      </c>
      <c r="Y10" s="7">
        <f t="shared" si="8"/>
        <v>127.51322751322751</v>
      </c>
      <c r="Z10" s="24">
        <f t="shared" ref="Z10:Z26" si="37">_xlfn.RANK.AVG(Y10,Y$9:Y$26,0)</f>
        <v>6</v>
      </c>
      <c r="AA10" s="88">
        <v>234</v>
      </c>
      <c r="AB10" s="80">
        <v>274</v>
      </c>
      <c r="AC10" s="25">
        <f t="shared" si="9"/>
        <v>117.0940170940171</v>
      </c>
      <c r="AD10" s="24">
        <f t="shared" ref="AD10:AD26" si="38">_xlfn.RANK.AVG(AC10,AC$9:AC$26,0)</f>
        <v>6</v>
      </c>
      <c r="AE10" s="86">
        <v>17.100000000000001</v>
      </c>
      <c r="AF10" s="65">
        <v>20</v>
      </c>
      <c r="AG10" s="25">
        <f t="shared" si="10"/>
        <v>2.8999999999999986</v>
      </c>
      <c r="AH10" s="24">
        <f t="shared" ref="AH10:AH26" si="39">_xlfn.RANK.AVG(AF10,AF$9:AF$26,0)</f>
        <v>11</v>
      </c>
      <c r="AI10" s="5">
        <v>5.6818181818181817</v>
      </c>
      <c r="AJ10" s="5">
        <v>11.627906976744185</v>
      </c>
      <c r="AK10" s="42">
        <f t="shared" si="11"/>
        <v>5.9460887949260037</v>
      </c>
      <c r="AL10" s="24">
        <f t="shared" ref="AL10:AL26" si="40">_xlfn.RANK.AVG(AJ10,AJ$9:AJ$26,0)</f>
        <v>10</v>
      </c>
      <c r="AM10" s="7">
        <v>90.5</v>
      </c>
      <c r="AN10" s="7">
        <v>89.583333333333343</v>
      </c>
      <c r="AO10" s="25">
        <f t="shared" si="12"/>
        <v>-0.91666666666665719</v>
      </c>
      <c r="AP10" s="24">
        <f t="shared" ref="AP10:AP26" si="41">_xlfn.RANK.AVG(AN10,AN$9:AN$26,0)</f>
        <v>14</v>
      </c>
      <c r="AQ10" s="87">
        <v>6.6</v>
      </c>
      <c r="AR10" s="29">
        <v>7.5912408759124084</v>
      </c>
      <c r="AS10" s="25">
        <f t="shared" si="13"/>
        <v>0.99124087591240873</v>
      </c>
      <c r="AT10" s="24">
        <f t="shared" ref="AT10:AT26" si="42">_xlfn.RANK.AVG(AR10,AR$9:AR$26,1)</f>
        <v>14</v>
      </c>
      <c r="AU10" s="4">
        <v>96</v>
      </c>
      <c r="AV10" s="4">
        <v>90</v>
      </c>
      <c r="AW10" s="26">
        <f t="shared" si="14"/>
        <v>-6</v>
      </c>
      <c r="AX10" s="6">
        <f t="shared" ref="AX10:AX22" si="43">_xlfn.RANK.AVG(AV10,AV$9:AV$26,1)</f>
        <v>10.5</v>
      </c>
      <c r="AY10" s="4">
        <v>141</v>
      </c>
      <c r="AZ10" s="4">
        <v>143</v>
      </c>
      <c r="BA10" s="26">
        <f t="shared" si="15"/>
        <v>2</v>
      </c>
      <c r="BB10" s="28">
        <f t="shared" ref="BB10:BB26" si="44">_xlfn.RANK.AVG(AZ10,AZ$9:AZ$26,1)</f>
        <v>15</v>
      </c>
      <c r="BC10" s="4">
        <v>131</v>
      </c>
      <c r="BD10" s="4">
        <v>113</v>
      </c>
      <c r="BE10" s="26">
        <f t="shared" si="16"/>
        <v>-18</v>
      </c>
      <c r="BF10" s="28">
        <f t="shared" ref="BF10:BF22" si="45">_xlfn.RANK.AVG(BD10,BD$9:BD$26,1)</f>
        <v>8</v>
      </c>
      <c r="BG10" s="89">
        <v>333</v>
      </c>
      <c r="BH10" s="34">
        <v>449</v>
      </c>
      <c r="BI10" s="56">
        <f t="shared" si="17"/>
        <v>134.83483483483482</v>
      </c>
      <c r="BJ10" s="24">
        <f t="shared" si="18"/>
        <v>10</v>
      </c>
      <c r="BK10" s="56">
        <v>38.1</v>
      </c>
      <c r="BL10" s="41">
        <v>21.1</v>
      </c>
      <c r="BM10" s="83">
        <f t="shared" si="19"/>
        <v>-17</v>
      </c>
      <c r="BN10" s="57">
        <f t="shared" ref="BN10:BN26" si="46">_xlfn.RANK.AVG(BL10,$BL$9:$BL$26,0)</f>
        <v>7</v>
      </c>
      <c r="BO10" s="56">
        <v>19</v>
      </c>
      <c r="BP10" s="41">
        <v>16.893203883495143</v>
      </c>
      <c r="BQ10" s="83">
        <f t="shared" si="20"/>
        <v>-2.1067961165048565</v>
      </c>
      <c r="BR10" s="57">
        <f t="shared" ref="BR10:BR26" si="47">_xlfn.RANK.AVG(BP10,$BP$9:$BP$26)</f>
        <v>13</v>
      </c>
      <c r="BS10" s="41">
        <v>20</v>
      </c>
      <c r="BT10" s="41">
        <v>24.014598540145986</v>
      </c>
      <c r="BU10" s="56">
        <f t="shared" si="21"/>
        <v>4.014598540145986</v>
      </c>
      <c r="BV10" s="57">
        <f t="shared" ref="BV10:BV26" si="48">_xlfn.RANK.AVG(BT10,$BT$9:$BT$26,1)</f>
        <v>8</v>
      </c>
      <c r="BW10" s="4">
        <f t="shared" si="22"/>
        <v>26</v>
      </c>
      <c r="BX10" s="4">
        <f t="shared" si="23"/>
        <v>35</v>
      </c>
      <c r="BY10" s="43">
        <f t="shared" si="24"/>
        <v>9</v>
      </c>
      <c r="BZ10" s="44">
        <f t="shared" ref="BZ10:BZ26" si="49">_xlfn.RANK.AVG(BX10,BX$9:BX$26,0)</f>
        <v>8</v>
      </c>
      <c r="CA10" s="4">
        <f t="shared" ref="CA10:CA26" si="50">ROUND(W10/CO10,0)</f>
        <v>25</v>
      </c>
      <c r="CB10" s="4">
        <f t="shared" ref="CB10:CB26" si="51">ROUND(X10/CP10,0)</f>
        <v>34</v>
      </c>
      <c r="CC10" s="42">
        <f t="shared" si="25"/>
        <v>9</v>
      </c>
      <c r="CD10" s="44">
        <f t="shared" ref="CD10:CD26" si="52">_xlfn.RANK.AVG(CB10,CB$9:CB$26,0)</f>
        <v>9</v>
      </c>
      <c r="CE10" s="43">
        <f t="shared" ref="CE10:CE26" si="53">ROUND(CQ10/CO10,1)</f>
        <v>5.7</v>
      </c>
      <c r="CF10" s="43">
        <f t="shared" ref="CF10:CF26" si="54">ROUND(CR10/CP10,1)</f>
        <v>7.4</v>
      </c>
      <c r="CG10" s="46">
        <f t="shared" si="2"/>
        <v>1.7000000000000002</v>
      </c>
      <c r="CH10" s="44">
        <f t="shared" ref="CH10:CH26" si="55">_xlfn.RANK.AVG(CF10,CF$9:CF$26,0)</f>
        <v>7</v>
      </c>
      <c r="CI10" s="7">
        <f t="shared" si="27"/>
        <v>6.3</v>
      </c>
      <c r="CJ10" s="7">
        <f t="shared" si="28"/>
        <v>6.3</v>
      </c>
      <c r="CK10" s="46">
        <f t="shared" si="29"/>
        <v>0</v>
      </c>
      <c r="CL10" s="44">
        <f t="shared" ref="CL10:CL26" si="56">_xlfn.RANK.AVG(CJ10,CJ$9:CJ$26,0)</f>
        <v>8</v>
      </c>
      <c r="CM10" s="71">
        <f t="shared" ref="CM10:CM26" si="57">F10+J10+R10+Z10+AH10+AL10+AP10+AT10+BB10+BJ10+BZ10+CD10+CH10+CL10+BN10+BR10+N10+V10+AD10+AX10+BF10+BV10</f>
        <v>204.5</v>
      </c>
      <c r="CN10" s="71">
        <f t="shared" ref="CN10:CN26" si="58">_xlfn.RANK.AVG(CM10,CM$9:CM$26,1)</f>
        <v>10</v>
      </c>
      <c r="CO10" s="95">
        <v>22.6</v>
      </c>
      <c r="CP10" s="55">
        <v>21.5</v>
      </c>
      <c r="CQ10" s="35">
        <v>129</v>
      </c>
      <c r="CR10" s="38">
        <v>160</v>
      </c>
      <c r="CS10" s="35">
        <v>142</v>
      </c>
      <c r="CT10" s="39">
        <v>135</v>
      </c>
      <c r="CU10" s="63"/>
      <c r="CV10" s="30">
        <v>173</v>
      </c>
      <c r="CW10" s="30">
        <v>15</v>
      </c>
      <c r="CX10" s="30">
        <v>382</v>
      </c>
      <c r="CY10" s="66">
        <f t="shared" si="30"/>
        <v>570</v>
      </c>
    </row>
    <row r="11" spans="1:103" s="30" customFormat="1" ht="15.75" x14ac:dyDescent="0.25">
      <c r="A11" s="22" t="s">
        <v>4</v>
      </c>
      <c r="B11" s="72">
        <f t="shared" si="31"/>
        <v>1</v>
      </c>
      <c r="C11" s="23">
        <v>131</v>
      </c>
      <c r="D11" s="51">
        <v>214</v>
      </c>
      <c r="E11" s="7">
        <f t="shared" si="3"/>
        <v>163.35877862595422</v>
      </c>
      <c r="F11" s="24">
        <f t="shared" si="32"/>
        <v>1</v>
      </c>
      <c r="G11" s="84">
        <v>639</v>
      </c>
      <c r="H11" s="23">
        <v>909</v>
      </c>
      <c r="I11" s="7">
        <f t="shared" si="4"/>
        <v>142.25352112676057</v>
      </c>
      <c r="J11" s="24">
        <f t="shared" si="33"/>
        <v>2</v>
      </c>
      <c r="K11" s="39">
        <v>601</v>
      </c>
      <c r="L11" s="24">
        <v>861</v>
      </c>
      <c r="M11" s="7">
        <f t="shared" si="5"/>
        <v>143.26123128119801</v>
      </c>
      <c r="N11" s="24">
        <f t="shared" si="34"/>
        <v>2</v>
      </c>
      <c r="O11" s="85">
        <v>92.3</v>
      </c>
      <c r="P11" s="53">
        <v>93.7</v>
      </c>
      <c r="Q11" s="25">
        <f t="shared" si="6"/>
        <v>1.4000000000000057</v>
      </c>
      <c r="R11" s="24">
        <f t="shared" si="35"/>
        <v>1</v>
      </c>
      <c r="S11" s="27">
        <v>7</v>
      </c>
      <c r="T11" s="34">
        <v>6</v>
      </c>
      <c r="U11" s="73">
        <f t="shared" si="7"/>
        <v>-1</v>
      </c>
      <c r="V11" s="24">
        <f t="shared" si="36"/>
        <v>2</v>
      </c>
      <c r="W11" s="27">
        <v>591</v>
      </c>
      <c r="X11" s="34">
        <v>850</v>
      </c>
      <c r="Y11" s="7">
        <f t="shared" si="8"/>
        <v>143.82402707275804</v>
      </c>
      <c r="Z11" s="24">
        <f t="shared" si="37"/>
        <v>3</v>
      </c>
      <c r="AA11" s="88">
        <v>278</v>
      </c>
      <c r="AB11" s="80">
        <v>244</v>
      </c>
      <c r="AC11" s="25">
        <f t="shared" si="9"/>
        <v>87.769784172661872</v>
      </c>
      <c r="AD11" s="24">
        <f t="shared" si="38"/>
        <v>14</v>
      </c>
      <c r="AE11" s="86">
        <v>22.9</v>
      </c>
      <c r="AF11" s="65">
        <v>21.844225604297225</v>
      </c>
      <c r="AG11" s="25">
        <f t="shared" si="10"/>
        <v>-1.0557743957027732</v>
      </c>
      <c r="AH11" s="24">
        <f t="shared" si="39"/>
        <v>10</v>
      </c>
      <c r="AI11" s="5">
        <v>13.333333333333334</v>
      </c>
      <c r="AJ11" s="5">
        <v>12.820512820512819</v>
      </c>
      <c r="AK11" s="42">
        <f t="shared" si="11"/>
        <v>-0.51282051282051455</v>
      </c>
      <c r="AL11" s="24">
        <f t="shared" si="40"/>
        <v>7</v>
      </c>
      <c r="AM11" s="7">
        <v>86.4</v>
      </c>
      <c r="AN11" s="7">
        <v>85.91549295774648</v>
      </c>
      <c r="AO11" s="25">
        <f t="shared" si="12"/>
        <v>-0.48450704225352581</v>
      </c>
      <c r="AP11" s="24">
        <f t="shared" si="41"/>
        <v>15</v>
      </c>
      <c r="AQ11" s="87">
        <v>2.6</v>
      </c>
      <c r="AR11" s="29">
        <v>3.2229185317815578</v>
      </c>
      <c r="AS11" s="25">
        <f t="shared" si="13"/>
        <v>0.62291853178155776</v>
      </c>
      <c r="AT11" s="24">
        <f t="shared" si="42"/>
        <v>4</v>
      </c>
      <c r="AU11" s="4">
        <v>89</v>
      </c>
      <c r="AV11" s="4">
        <v>87</v>
      </c>
      <c r="AW11" s="26">
        <f t="shared" si="14"/>
        <v>-2</v>
      </c>
      <c r="AX11" s="6">
        <f t="shared" si="43"/>
        <v>7</v>
      </c>
      <c r="AY11" s="4">
        <v>121</v>
      </c>
      <c r="AZ11" s="4">
        <v>112</v>
      </c>
      <c r="BA11" s="26">
        <f t="shared" si="15"/>
        <v>-9</v>
      </c>
      <c r="BB11" s="28">
        <f t="shared" si="44"/>
        <v>4</v>
      </c>
      <c r="BC11" s="4">
        <v>112</v>
      </c>
      <c r="BD11" s="4">
        <v>116</v>
      </c>
      <c r="BE11" s="26">
        <f t="shared" si="16"/>
        <v>4</v>
      </c>
      <c r="BF11" s="28">
        <f t="shared" si="45"/>
        <v>9</v>
      </c>
      <c r="BG11" s="89">
        <v>313</v>
      </c>
      <c r="BH11" s="34">
        <v>606</v>
      </c>
      <c r="BI11" s="56">
        <f t="shared" si="17"/>
        <v>193.61022364217254</v>
      </c>
      <c r="BJ11" s="24">
        <f t="shared" si="18"/>
        <v>2</v>
      </c>
      <c r="BK11" s="56">
        <v>20.7</v>
      </c>
      <c r="BL11" s="41">
        <v>28.9</v>
      </c>
      <c r="BM11" s="83">
        <f t="shared" si="19"/>
        <v>8.1999999999999993</v>
      </c>
      <c r="BN11" s="57">
        <f t="shared" si="46"/>
        <v>2</v>
      </c>
      <c r="BO11" s="56">
        <v>25.3</v>
      </c>
      <c r="BP11" s="41">
        <v>20.042643923240938</v>
      </c>
      <c r="BQ11" s="83">
        <f t="shared" si="20"/>
        <v>-5.2573560767590628</v>
      </c>
      <c r="BR11" s="57">
        <f t="shared" si="47"/>
        <v>10</v>
      </c>
      <c r="BS11" s="41">
        <v>21.8</v>
      </c>
      <c r="BT11" s="41">
        <v>25.156669650850493</v>
      </c>
      <c r="BU11" s="56">
        <f t="shared" si="21"/>
        <v>3.3566696508504918</v>
      </c>
      <c r="BV11" s="57">
        <f t="shared" si="48"/>
        <v>10</v>
      </c>
      <c r="BW11" s="4">
        <f t="shared" si="22"/>
        <v>32</v>
      </c>
      <c r="BX11" s="4">
        <f t="shared" si="23"/>
        <v>48</v>
      </c>
      <c r="BY11" s="43">
        <f t="shared" si="24"/>
        <v>16</v>
      </c>
      <c r="BZ11" s="44">
        <f t="shared" si="49"/>
        <v>5</v>
      </c>
      <c r="CA11" s="4">
        <f t="shared" si="50"/>
        <v>30</v>
      </c>
      <c r="CB11" s="4">
        <f t="shared" si="51"/>
        <v>45</v>
      </c>
      <c r="CC11" s="42">
        <f t="shared" si="25"/>
        <v>15</v>
      </c>
      <c r="CD11" s="44">
        <f t="shared" si="52"/>
        <v>4</v>
      </c>
      <c r="CE11" s="43">
        <f t="shared" si="53"/>
        <v>5.7</v>
      </c>
      <c r="CF11" s="43">
        <f t="shared" si="54"/>
        <v>4.5999999999999996</v>
      </c>
      <c r="CG11" s="46">
        <f t="shared" si="2"/>
        <v>-1.1000000000000005</v>
      </c>
      <c r="CH11" s="44">
        <f t="shared" si="55"/>
        <v>15</v>
      </c>
      <c r="CI11" s="7">
        <f t="shared" si="27"/>
        <v>4.7</v>
      </c>
      <c r="CJ11" s="7">
        <f t="shared" si="28"/>
        <v>11.4</v>
      </c>
      <c r="CK11" s="46">
        <f t="shared" si="29"/>
        <v>6.7</v>
      </c>
      <c r="CL11" s="44">
        <f t="shared" si="56"/>
        <v>3</v>
      </c>
      <c r="CM11" s="71">
        <f t="shared" si="57"/>
        <v>132</v>
      </c>
      <c r="CN11" s="71">
        <f t="shared" si="58"/>
        <v>1</v>
      </c>
      <c r="CO11" s="95">
        <v>19.899999999999999</v>
      </c>
      <c r="CP11" s="55">
        <v>19</v>
      </c>
      <c r="CQ11" s="35">
        <v>113</v>
      </c>
      <c r="CR11" s="38">
        <v>87</v>
      </c>
      <c r="CS11" s="35">
        <v>94</v>
      </c>
      <c r="CT11" s="39">
        <v>217</v>
      </c>
      <c r="CU11" s="63"/>
      <c r="CV11" s="30">
        <v>146</v>
      </c>
      <c r="CW11" s="30">
        <v>14</v>
      </c>
      <c r="CX11" s="30">
        <v>507</v>
      </c>
      <c r="CY11" s="66">
        <f t="shared" si="30"/>
        <v>667</v>
      </c>
    </row>
    <row r="12" spans="1:103" s="30" customFormat="1" ht="15.75" x14ac:dyDescent="0.25">
      <c r="A12" s="22" t="s">
        <v>5</v>
      </c>
      <c r="B12" s="72">
        <f t="shared" si="31"/>
        <v>11</v>
      </c>
      <c r="C12" s="23">
        <v>157</v>
      </c>
      <c r="D12" s="51">
        <v>172</v>
      </c>
      <c r="E12" s="7">
        <f t="shared" si="3"/>
        <v>109.55414012738854</v>
      </c>
      <c r="F12" s="24">
        <f t="shared" si="32"/>
        <v>13</v>
      </c>
      <c r="G12" s="84">
        <v>844</v>
      </c>
      <c r="H12" s="23">
        <v>773</v>
      </c>
      <c r="I12" s="7">
        <f t="shared" si="4"/>
        <v>91.587677725118482</v>
      </c>
      <c r="J12" s="24">
        <f t="shared" si="33"/>
        <v>17</v>
      </c>
      <c r="K12" s="39">
        <v>809</v>
      </c>
      <c r="L12" s="24">
        <v>724</v>
      </c>
      <c r="M12" s="7">
        <f t="shared" si="5"/>
        <v>89.493201483312731</v>
      </c>
      <c r="N12" s="24">
        <f t="shared" si="34"/>
        <v>17</v>
      </c>
      <c r="O12" s="85">
        <v>94.2</v>
      </c>
      <c r="P12" s="53">
        <v>92.3</v>
      </c>
      <c r="Q12" s="25">
        <f t="shared" si="6"/>
        <v>-1.9000000000000057</v>
      </c>
      <c r="R12" s="24">
        <f t="shared" si="35"/>
        <v>3</v>
      </c>
      <c r="S12" s="27">
        <v>11</v>
      </c>
      <c r="T12" s="34">
        <v>9</v>
      </c>
      <c r="U12" s="73">
        <f t="shared" si="7"/>
        <v>-2</v>
      </c>
      <c r="V12" s="24">
        <f t="shared" si="36"/>
        <v>8.5</v>
      </c>
      <c r="W12" s="27">
        <v>846</v>
      </c>
      <c r="X12" s="34">
        <v>863</v>
      </c>
      <c r="Y12" s="7">
        <f t="shared" si="8"/>
        <v>102.00945626477542</v>
      </c>
      <c r="Z12" s="24">
        <f t="shared" si="37"/>
        <v>15</v>
      </c>
      <c r="AA12" s="88">
        <v>429</v>
      </c>
      <c r="AB12" s="80">
        <v>515</v>
      </c>
      <c r="AC12" s="25">
        <f t="shared" si="9"/>
        <v>120.04662004662006</v>
      </c>
      <c r="AD12" s="24">
        <f t="shared" si="38"/>
        <v>4</v>
      </c>
      <c r="AE12" s="86">
        <v>23.1</v>
      </c>
      <c r="AF12" s="65">
        <v>27.688172043010752</v>
      </c>
      <c r="AG12" s="25">
        <f t="shared" si="10"/>
        <v>4.5881720430107507</v>
      </c>
      <c r="AH12" s="24">
        <f t="shared" si="39"/>
        <v>9</v>
      </c>
      <c r="AI12" s="5">
        <v>11.76470588235294</v>
      </c>
      <c r="AJ12" s="5">
        <v>7.5</v>
      </c>
      <c r="AK12" s="42">
        <f t="shared" si="11"/>
        <v>-4.2647058823529402</v>
      </c>
      <c r="AL12" s="24">
        <f t="shared" si="40"/>
        <v>15</v>
      </c>
      <c r="AM12" s="7">
        <v>100</v>
      </c>
      <c r="AN12" s="7">
        <v>100</v>
      </c>
      <c r="AO12" s="25">
        <f t="shared" si="12"/>
        <v>0</v>
      </c>
      <c r="AP12" s="24">
        <f t="shared" si="41"/>
        <v>3</v>
      </c>
      <c r="AQ12" s="87">
        <v>6.7</v>
      </c>
      <c r="AR12" s="29">
        <v>3.3333333333333335</v>
      </c>
      <c r="AS12" s="25">
        <f t="shared" si="13"/>
        <v>-3.3666666666666667</v>
      </c>
      <c r="AT12" s="24">
        <f t="shared" si="42"/>
        <v>6</v>
      </c>
      <c r="AU12" s="4">
        <v>96</v>
      </c>
      <c r="AV12" s="4">
        <v>90</v>
      </c>
      <c r="AW12" s="26">
        <f t="shared" si="14"/>
        <v>-6</v>
      </c>
      <c r="AX12" s="6">
        <f t="shared" si="43"/>
        <v>10.5</v>
      </c>
      <c r="AY12" s="4">
        <v>143</v>
      </c>
      <c r="AZ12" s="4">
        <v>132</v>
      </c>
      <c r="BA12" s="26">
        <f t="shared" si="15"/>
        <v>-11</v>
      </c>
      <c r="BB12" s="28">
        <f t="shared" si="44"/>
        <v>11</v>
      </c>
      <c r="BC12" s="4">
        <v>133</v>
      </c>
      <c r="BD12" s="4">
        <v>122</v>
      </c>
      <c r="BE12" s="26">
        <f t="shared" si="16"/>
        <v>-11</v>
      </c>
      <c r="BF12" s="28">
        <f t="shared" si="45"/>
        <v>12</v>
      </c>
      <c r="BG12" s="89">
        <v>417</v>
      </c>
      <c r="BH12" s="34">
        <v>348</v>
      </c>
      <c r="BI12" s="56">
        <f t="shared" si="17"/>
        <v>83.453237410071949</v>
      </c>
      <c r="BJ12" s="24">
        <f t="shared" si="18"/>
        <v>16</v>
      </c>
      <c r="BK12" s="56">
        <v>20</v>
      </c>
      <c r="BL12" s="41">
        <v>20</v>
      </c>
      <c r="BM12" s="83">
        <f t="shared" si="19"/>
        <v>0</v>
      </c>
      <c r="BN12" s="57">
        <f t="shared" si="46"/>
        <v>8.5</v>
      </c>
      <c r="BO12" s="56">
        <v>23.3</v>
      </c>
      <c r="BP12" s="41">
        <v>25.746799431009958</v>
      </c>
      <c r="BQ12" s="83">
        <f t="shared" si="20"/>
        <v>2.446799431009957</v>
      </c>
      <c r="BR12" s="57">
        <f t="shared" si="47"/>
        <v>7</v>
      </c>
      <c r="BS12" s="41">
        <v>29.8</v>
      </c>
      <c r="BT12" s="41">
        <v>25.86021505376344</v>
      </c>
      <c r="BU12" s="56">
        <f t="shared" si="21"/>
        <v>-3.9397849462365606</v>
      </c>
      <c r="BV12" s="57">
        <f t="shared" si="48"/>
        <v>12</v>
      </c>
      <c r="BW12" s="4">
        <f t="shared" si="22"/>
        <v>38</v>
      </c>
      <c r="BX12" s="4">
        <f t="shared" si="23"/>
        <v>38</v>
      </c>
      <c r="BY12" s="43">
        <f t="shared" si="24"/>
        <v>0</v>
      </c>
      <c r="BZ12" s="44">
        <f t="shared" si="49"/>
        <v>7</v>
      </c>
      <c r="CA12" s="4">
        <f t="shared" si="50"/>
        <v>38</v>
      </c>
      <c r="CB12" s="4">
        <f t="shared" si="51"/>
        <v>43</v>
      </c>
      <c r="CC12" s="42">
        <f t="shared" si="25"/>
        <v>5</v>
      </c>
      <c r="CD12" s="44">
        <f t="shared" si="52"/>
        <v>5.5</v>
      </c>
      <c r="CE12" s="43">
        <f t="shared" si="53"/>
        <v>8</v>
      </c>
      <c r="CF12" s="43">
        <f t="shared" si="54"/>
        <v>10</v>
      </c>
      <c r="CG12" s="46">
        <f t="shared" si="2"/>
        <v>2</v>
      </c>
      <c r="CH12" s="44">
        <f t="shared" si="55"/>
        <v>3</v>
      </c>
      <c r="CI12" s="7">
        <f t="shared" si="27"/>
        <v>6.1</v>
      </c>
      <c r="CJ12" s="7">
        <f t="shared" si="28"/>
        <v>4.0999999999999996</v>
      </c>
      <c r="CK12" s="46">
        <f t="shared" si="29"/>
        <v>-2</v>
      </c>
      <c r="CL12" s="44">
        <f t="shared" si="56"/>
        <v>11</v>
      </c>
      <c r="CM12" s="71">
        <f t="shared" si="57"/>
        <v>214</v>
      </c>
      <c r="CN12" s="71">
        <f t="shared" si="58"/>
        <v>11</v>
      </c>
      <c r="CO12" s="95">
        <v>22.4</v>
      </c>
      <c r="CP12" s="55">
        <v>20.2</v>
      </c>
      <c r="CQ12" s="35">
        <v>179</v>
      </c>
      <c r="CR12" s="38">
        <v>203</v>
      </c>
      <c r="CS12" s="35">
        <v>137</v>
      </c>
      <c r="CT12" s="39">
        <v>82</v>
      </c>
      <c r="CU12" s="63"/>
      <c r="CV12" s="30">
        <v>379</v>
      </c>
      <c r="CW12" s="30">
        <v>8</v>
      </c>
      <c r="CX12" s="30">
        <v>295</v>
      </c>
      <c r="CY12" s="66">
        <f t="shared" si="30"/>
        <v>682</v>
      </c>
    </row>
    <row r="13" spans="1:103" s="30" customFormat="1" ht="15.75" x14ac:dyDescent="0.25">
      <c r="A13" s="22" t="s">
        <v>6</v>
      </c>
      <c r="B13" s="72">
        <f t="shared" si="31"/>
        <v>17</v>
      </c>
      <c r="C13" s="23">
        <v>95</v>
      </c>
      <c r="D13" s="51">
        <v>102</v>
      </c>
      <c r="E13" s="7">
        <f t="shared" si="3"/>
        <v>107.36842105263158</v>
      </c>
      <c r="F13" s="24">
        <f t="shared" si="32"/>
        <v>15</v>
      </c>
      <c r="G13" s="84">
        <v>297</v>
      </c>
      <c r="H13" s="23">
        <v>326</v>
      </c>
      <c r="I13" s="7">
        <f t="shared" si="4"/>
        <v>109.76430976430977</v>
      </c>
      <c r="J13" s="24">
        <f t="shared" si="33"/>
        <v>14</v>
      </c>
      <c r="K13" s="39">
        <v>314</v>
      </c>
      <c r="L13" s="24">
        <v>307</v>
      </c>
      <c r="M13" s="7">
        <f t="shared" si="5"/>
        <v>97.770700636942678</v>
      </c>
      <c r="N13" s="24">
        <f t="shared" si="34"/>
        <v>16</v>
      </c>
      <c r="O13" s="85">
        <v>93.2</v>
      </c>
      <c r="P13" s="53">
        <v>89.5</v>
      </c>
      <c r="Q13" s="25">
        <f t="shared" si="6"/>
        <v>-3.7000000000000028</v>
      </c>
      <c r="R13" s="24">
        <f t="shared" si="35"/>
        <v>9</v>
      </c>
      <c r="S13" s="27">
        <v>6</v>
      </c>
      <c r="T13" s="34">
        <v>11</v>
      </c>
      <c r="U13" s="73">
        <f t="shared" si="7"/>
        <v>5</v>
      </c>
      <c r="V13" s="24">
        <f t="shared" si="36"/>
        <v>11.5</v>
      </c>
      <c r="W13" s="27">
        <v>358</v>
      </c>
      <c r="X13" s="34">
        <v>346</v>
      </c>
      <c r="Y13" s="7">
        <f t="shared" si="8"/>
        <v>96.648044692737429</v>
      </c>
      <c r="Z13" s="24">
        <f t="shared" si="37"/>
        <v>17</v>
      </c>
      <c r="AA13" s="88">
        <v>94</v>
      </c>
      <c r="AB13" s="80">
        <v>127</v>
      </c>
      <c r="AC13" s="25">
        <f t="shared" si="9"/>
        <v>135.10638297872339</v>
      </c>
      <c r="AD13" s="24">
        <f t="shared" si="38"/>
        <v>2</v>
      </c>
      <c r="AE13" s="86">
        <v>14.2</v>
      </c>
      <c r="AF13" s="65">
        <v>17.232021709633649</v>
      </c>
      <c r="AG13" s="25">
        <f t="shared" si="10"/>
        <v>3.0320217096336499</v>
      </c>
      <c r="AH13" s="24">
        <f t="shared" si="39"/>
        <v>17</v>
      </c>
      <c r="AI13" s="5">
        <v>4.8780487804878048</v>
      </c>
      <c r="AJ13" s="5">
        <v>6</v>
      </c>
      <c r="AK13" s="42">
        <f t="shared" si="11"/>
        <v>1.1219512195121952</v>
      </c>
      <c r="AL13" s="24">
        <f t="shared" si="40"/>
        <v>17</v>
      </c>
      <c r="AM13" s="7">
        <v>49</v>
      </c>
      <c r="AN13" s="7">
        <v>94.444444444444443</v>
      </c>
      <c r="AO13" s="25">
        <f t="shared" si="12"/>
        <v>45.444444444444443</v>
      </c>
      <c r="AP13" s="24">
        <f t="shared" si="41"/>
        <v>10</v>
      </c>
      <c r="AQ13" s="87">
        <v>6</v>
      </c>
      <c r="AR13" s="29">
        <v>6.2415196743554953</v>
      </c>
      <c r="AS13" s="25">
        <f t="shared" si="13"/>
        <v>0.24151967435549526</v>
      </c>
      <c r="AT13" s="24">
        <f t="shared" si="42"/>
        <v>11</v>
      </c>
      <c r="AU13" s="4">
        <v>95</v>
      </c>
      <c r="AV13" s="4">
        <v>86</v>
      </c>
      <c r="AW13" s="26">
        <f t="shared" si="14"/>
        <v>-9</v>
      </c>
      <c r="AX13" s="6">
        <f t="shared" si="43"/>
        <v>6</v>
      </c>
      <c r="AY13" s="4">
        <v>123</v>
      </c>
      <c r="AZ13" s="4">
        <v>133</v>
      </c>
      <c r="BA13" s="26">
        <f t="shared" si="15"/>
        <v>10</v>
      </c>
      <c r="BB13" s="28">
        <f t="shared" si="44"/>
        <v>12</v>
      </c>
      <c r="BC13" s="4">
        <v>110</v>
      </c>
      <c r="BD13" s="4">
        <v>120</v>
      </c>
      <c r="BE13" s="26">
        <f t="shared" si="16"/>
        <v>10</v>
      </c>
      <c r="BF13" s="28">
        <f t="shared" si="45"/>
        <v>11</v>
      </c>
      <c r="BG13" s="89">
        <v>264</v>
      </c>
      <c r="BH13" s="34">
        <v>219</v>
      </c>
      <c r="BI13" s="56">
        <f t="shared" si="17"/>
        <v>82.954545454545453</v>
      </c>
      <c r="BJ13" s="24">
        <f t="shared" si="18"/>
        <v>17</v>
      </c>
      <c r="BK13" s="56">
        <v>3.2</v>
      </c>
      <c r="BL13" s="41">
        <v>2.9</v>
      </c>
      <c r="BM13" s="83">
        <f t="shared" si="19"/>
        <v>-0.30000000000000027</v>
      </c>
      <c r="BN13" s="57">
        <f>_xlfn.RANK.AVG(BL13,$BL$9:$BL$26,0)</f>
        <v>16</v>
      </c>
      <c r="BO13" s="56">
        <v>13.5</v>
      </c>
      <c r="BP13" s="41">
        <v>14.432989690721648</v>
      </c>
      <c r="BQ13" s="83">
        <f t="shared" si="20"/>
        <v>0.93298969072164795</v>
      </c>
      <c r="BR13" s="57">
        <f t="shared" si="47"/>
        <v>16</v>
      </c>
      <c r="BS13" s="41">
        <v>22</v>
      </c>
      <c r="BT13" s="41">
        <v>26.865671641791046</v>
      </c>
      <c r="BU13" s="56">
        <f t="shared" si="21"/>
        <v>4.8656716417910459</v>
      </c>
      <c r="BV13" s="57">
        <f t="shared" si="48"/>
        <v>14</v>
      </c>
      <c r="BW13" s="4">
        <f t="shared" si="22"/>
        <v>21</v>
      </c>
      <c r="BX13" s="4">
        <f t="shared" si="23"/>
        <v>26</v>
      </c>
      <c r="BY13" s="43">
        <f t="shared" si="24"/>
        <v>5</v>
      </c>
      <c r="BZ13" s="44">
        <f t="shared" si="49"/>
        <v>15</v>
      </c>
      <c r="CA13" s="4">
        <f t="shared" si="50"/>
        <v>25</v>
      </c>
      <c r="CB13" s="4">
        <f t="shared" si="51"/>
        <v>27</v>
      </c>
      <c r="CC13" s="42">
        <f t="shared" si="25"/>
        <v>2</v>
      </c>
      <c r="CD13" s="44">
        <f t="shared" si="52"/>
        <v>14</v>
      </c>
      <c r="CE13" s="43">
        <f t="shared" si="53"/>
        <v>2.4</v>
      </c>
      <c r="CF13" s="43">
        <f t="shared" si="54"/>
        <v>4.3</v>
      </c>
      <c r="CG13" s="46">
        <f t="shared" si="2"/>
        <v>1.9</v>
      </c>
      <c r="CH13" s="44">
        <f t="shared" si="55"/>
        <v>16</v>
      </c>
      <c r="CI13" s="7">
        <f t="shared" si="27"/>
        <v>11.1</v>
      </c>
      <c r="CJ13" s="7">
        <f t="shared" si="28"/>
        <v>10.199999999999999</v>
      </c>
      <c r="CK13" s="46">
        <f t="shared" si="29"/>
        <v>-0.90000000000000036</v>
      </c>
      <c r="CL13" s="44">
        <f t="shared" si="56"/>
        <v>5</v>
      </c>
      <c r="CM13" s="71">
        <f t="shared" si="57"/>
        <v>281.5</v>
      </c>
      <c r="CN13" s="71">
        <f t="shared" si="58"/>
        <v>17</v>
      </c>
      <c r="CO13" s="95">
        <v>14.1</v>
      </c>
      <c r="CP13" s="55">
        <v>12.7</v>
      </c>
      <c r="CQ13" s="35">
        <v>34</v>
      </c>
      <c r="CR13" s="38">
        <v>55</v>
      </c>
      <c r="CS13" s="35">
        <v>157</v>
      </c>
      <c r="CT13" s="39">
        <v>129</v>
      </c>
      <c r="CU13" s="63"/>
      <c r="CV13" s="30">
        <v>78</v>
      </c>
      <c r="CW13" s="30">
        <v>5</v>
      </c>
      <c r="CX13" s="30">
        <v>177</v>
      </c>
      <c r="CY13" s="66">
        <f t="shared" si="30"/>
        <v>260</v>
      </c>
    </row>
    <row r="14" spans="1:103" s="30" customFormat="1" ht="15.75" x14ac:dyDescent="0.25">
      <c r="A14" s="22" t="s">
        <v>7</v>
      </c>
      <c r="B14" s="72">
        <f t="shared" si="31"/>
        <v>3</v>
      </c>
      <c r="C14" s="23">
        <v>166</v>
      </c>
      <c r="D14" s="51">
        <v>163</v>
      </c>
      <c r="E14" s="7">
        <f t="shared" si="3"/>
        <v>98.192771084337352</v>
      </c>
      <c r="F14" s="24">
        <f t="shared" si="32"/>
        <v>17</v>
      </c>
      <c r="G14" s="84">
        <v>457</v>
      </c>
      <c r="H14" s="23">
        <v>575</v>
      </c>
      <c r="I14" s="7">
        <f t="shared" si="4"/>
        <v>125.82056892778995</v>
      </c>
      <c r="J14" s="24">
        <f t="shared" si="33"/>
        <v>5</v>
      </c>
      <c r="K14" s="39">
        <v>380</v>
      </c>
      <c r="L14" s="24">
        <v>513</v>
      </c>
      <c r="M14" s="7">
        <f t="shared" si="5"/>
        <v>135</v>
      </c>
      <c r="N14" s="24">
        <f t="shared" si="34"/>
        <v>3</v>
      </c>
      <c r="O14" s="85">
        <v>78.8</v>
      </c>
      <c r="P14" s="53">
        <v>87.4</v>
      </c>
      <c r="Q14" s="25">
        <f t="shared" si="6"/>
        <v>8.6000000000000085</v>
      </c>
      <c r="R14" s="24">
        <f t="shared" si="35"/>
        <v>11</v>
      </c>
      <c r="S14" s="27">
        <v>11</v>
      </c>
      <c r="T14" s="34">
        <v>11</v>
      </c>
      <c r="U14" s="73">
        <f t="shared" si="7"/>
        <v>0</v>
      </c>
      <c r="V14" s="24">
        <f t="shared" si="36"/>
        <v>11.5</v>
      </c>
      <c r="W14" s="27">
        <v>431</v>
      </c>
      <c r="X14" s="34">
        <v>625</v>
      </c>
      <c r="Y14" s="7">
        <f t="shared" si="8"/>
        <v>145.01160092807424</v>
      </c>
      <c r="Z14" s="24">
        <f t="shared" si="37"/>
        <v>2</v>
      </c>
      <c r="AA14" s="88">
        <v>303</v>
      </c>
      <c r="AB14" s="80">
        <v>358</v>
      </c>
      <c r="AC14" s="25">
        <f t="shared" si="9"/>
        <v>118.15181518151816</v>
      </c>
      <c r="AD14" s="24">
        <f t="shared" si="38"/>
        <v>5</v>
      </c>
      <c r="AE14" s="86">
        <v>26.7</v>
      </c>
      <c r="AF14" s="65">
        <v>39.601769911504427</v>
      </c>
      <c r="AG14" s="25">
        <f t="shared" si="10"/>
        <v>12.901769911504427</v>
      </c>
      <c r="AH14" s="24">
        <f t="shared" si="39"/>
        <v>1</v>
      </c>
      <c r="AI14" s="5">
        <v>7.1428571428571423</v>
      </c>
      <c r="AJ14" s="5">
        <v>25</v>
      </c>
      <c r="AK14" s="42">
        <f t="shared" si="11"/>
        <v>17.857142857142858</v>
      </c>
      <c r="AL14" s="24">
        <f t="shared" si="40"/>
        <v>2</v>
      </c>
      <c r="AM14" s="7">
        <v>78.900000000000006</v>
      </c>
      <c r="AN14" s="7">
        <v>93.939393939393938</v>
      </c>
      <c r="AO14" s="25">
        <f t="shared" si="12"/>
        <v>15.039393939393932</v>
      </c>
      <c r="AP14" s="24">
        <f t="shared" si="41"/>
        <v>11.5</v>
      </c>
      <c r="AQ14" s="87">
        <v>3.3</v>
      </c>
      <c r="AR14" s="29">
        <v>2.7654867256637168</v>
      </c>
      <c r="AS14" s="25">
        <f t="shared" si="13"/>
        <v>-0.53451327433628304</v>
      </c>
      <c r="AT14" s="24">
        <f t="shared" si="42"/>
        <v>3</v>
      </c>
      <c r="AU14" s="4">
        <v>93</v>
      </c>
      <c r="AV14" s="4">
        <v>89</v>
      </c>
      <c r="AW14" s="26">
        <f t="shared" si="14"/>
        <v>-4</v>
      </c>
      <c r="AX14" s="6">
        <f t="shared" si="43"/>
        <v>9</v>
      </c>
      <c r="AY14" s="4">
        <v>125</v>
      </c>
      <c r="AZ14" s="4">
        <v>123</v>
      </c>
      <c r="BA14" s="26">
        <f t="shared" si="15"/>
        <v>-2</v>
      </c>
      <c r="BB14" s="28">
        <f t="shared" si="44"/>
        <v>5</v>
      </c>
      <c r="BC14" s="4">
        <v>147</v>
      </c>
      <c r="BD14" s="4">
        <v>108</v>
      </c>
      <c r="BE14" s="26">
        <f t="shared" si="16"/>
        <v>-39</v>
      </c>
      <c r="BF14" s="28">
        <f t="shared" si="45"/>
        <v>6</v>
      </c>
      <c r="BG14" s="89">
        <v>128</v>
      </c>
      <c r="BH14" s="34">
        <v>267</v>
      </c>
      <c r="BI14" s="56">
        <f t="shared" si="17"/>
        <v>208.59375</v>
      </c>
      <c r="BJ14" s="24">
        <f t="shared" si="18"/>
        <v>1</v>
      </c>
      <c r="BK14" s="56">
        <v>16.899999999999999</v>
      </c>
      <c r="BL14" s="41">
        <v>18.2</v>
      </c>
      <c r="BM14" s="83">
        <f t="shared" si="19"/>
        <v>1.3000000000000007</v>
      </c>
      <c r="BN14" s="57">
        <f t="shared" si="46"/>
        <v>12</v>
      </c>
      <c r="BO14" s="56">
        <v>22.7</v>
      </c>
      <c r="BP14" s="41">
        <v>35.388127853881279</v>
      </c>
      <c r="BQ14" s="83">
        <f t="shared" si="20"/>
        <v>12.68812785388128</v>
      </c>
      <c r="BR14" s="57">
        <f t="shared" si="47"/>
        <v>1</v>
      </c>
      <c r="BS14" s="41">
        <v>14.7</v>
      </c>
      <c r="BT14" s="41">
        <v>18.805309734513273</v>
      </c>
      <c r="BU14" s="56">
        <f t="shared" si="21"/>
        <v>4.1053097345132734</v>
      </c>
      <c r="BV14" s="57">
        <f t="shared" si="48"/>
        <v>2</v>
      </c>
      <c r="BW14" s="4">
        <f t="shared" si="22"/>
        <v>22</v>
      </c>
      <c r="BX14" s="4">
        <f t="shared" si="23"/>
        <v>31</v>
      </c>
      <c r="BY14" s="43">
        <f t="shared" si="24"/>
        <v>9</v>
      </c>
      <c r="BZ14" s="44">
        <f t="shared" si="49"/>
        <v>11.5</v>
      </c>
      <c r="CA14" s="4">
        <f t="shared" si="50"/>
        <v>21</v>
      </c>
      <c r="CB14" s="4">
        <f t="shared" si="51"/>
        <v>33</v>
      </c>
      <c r="CC14" s="42">
        <f t="shared" si="25"/>
        <v>12</v>
      </c>
      <c r="CD14" s="44">
        <f t="shared" si="52"/>
        <v>10</v>
      </c>
      <c r="CE14" s="43">
        <f t="shared" si="53"/>
        <v>6.5</v>
      </c>
      <c r="CF14" s="43">
        <f t="shared" si="54"/>
        <v>5.7</v>
      </c>
      <c r="CG14" s="46">
        <f t="shared" si="2"/>
        <v>-0.79999999999999982</v>
      </c>
      <c r="CH14" s="44">
        <f t="shared" si="55"/>
        <v>9</v>
      </c>
      <c r="CI14" s="7">
        <f t="shared" si="27"/>
        <v>3.3</v>
      </c>
      <c r="CJ14" s="7">
        <f t="shared" si="28"/>
        <v>3.5</v>
      </c>
      <c r="CK14" s="46">
        <f t="shared" si="29"/>
        <v>0.20000000000000018</v>
      </c>
      <c r="CL14" s="44">
        <f t="shared" si="56"/>
        <v>13</v>
      </c>
      <c r="CM14" s="71">
        <f t="shared" si="57"/>
        <v>151.5</v>
      </c>
      <c r="CN14" s="71">
        <f t="shared" si="58"/>
        <v>3</v>
      </c>
      <c r="CO14" s="95">
        <v>20.7</v>
      </c>
      <c r="CP14" s="55">
        <v>18.8</v>
      </c>
      <c r="CQ14" s="35">
        <v>135</v>
      </c>
      <c r="CR14" s="38">
        <v>107</v>
      </c>
      <c r="CS14" s="35">
        <v>68</v>
      </c>
      <c r="CT14" s="39">
        <v>66</v>
      </c>
      <c r="CU14" s="63"/>
      <c r="CV14" s="30">
        <v>240</v>
      </c>
      <c r="CW14" s="30">
        <v>5</v>
      </c>
      <c r="CX14" s="30">
        <v>242</v>
      </c>
      <c r="CY14" s="66">
        <f t="shared" si="30"/>
        <v>487</v>
      </c>
    </row>
    <row r="15" spans="1:103" s="30" customFormat="1" ht="15.75" x14ac:dyDescent="0.25">
      <c r="A15" s="22" t="s">
        <v>8</v>
      </c>
      <c r="B15" s="72">
        <f t="shared" si="31"/>
        <v>15</v>
      </c>
      <c r="C15" s="23">
        <v>93</v>
      </c>
      <c r="D15" s="51">
        <v>102</v>
      </c>
      <c r="E15" s="7">
        <f t="shared" si="3"/>
        <v>109.6774193548387</v>
      </c>
      <c r="F15" s="24">
        <f t="shared" si="32"/>
        <v>12</v>
      </c>
      <c r="G15" s="84">
        <v>290</v>
      </c>
      <c r="H15" s="23">
        <v>376</v>
      </c>
      <c r="I15" s="7">
        <f t="shared" si="4"/>
        <v>129.65517241379308</v>
      </c>
      <c r="J15" s="24">
        <f t="shared" si="33"/>
        <v>3</v>
      </c>
      <c r="K15" s="39">
        <v>234</v>
      </c>
      <c r="L15" s="24">
        <v>306</v>
      </c>
      <c r="M15" s="7">
        <f t="shared" si="5"/>
        <v>130.76923076923077</v>
      </c>
      <c r="N15" s="24">
        <f t="shared" si="34"/>
        <v>4</v>
      </c>
      <c r="O15" s="85">
        <v>72.7</v>
      </c>
      <c r="P15" s="53">
        <v>79.900000000000006</v>
      </c>
      <c r="Q15" s="25">
        <f t="shared" si="6"/>
        <v>7.2000000000000028</v>
      </c>
      <c r="R15" s="24">
        <f t="shared" si="35"/>
        <v>15</v>
      </c>
      <c r="S15" s="27">
        <v>13</v>
      </c>
      <c r="T15" s="34">
        <v>22</v>
      </c>
      <c r="U15" s="73">
        <f t="shared" si="7"/>
        <v>9</v>
      </c>
      <c r="V15" s="24">
        <f t="shared" si="36"/>
        <v>16</v>
      </c>
      <c r="W15" s="27">
        <v>275</v>
      </c>
      <c r="X15" s="34">
        <v>354</v>
      </c>
      <c r="Y15" s="7">
        <f t="shared" si="8"/>
        <v>128.72727272727275</v>
      </c>
      <c r="Z15" s="24">
        <f t="shared" si="37"/>
        <v>4</v>
      </c>
      <c r="AA15" s="88">
        <v>177</v>
      </c>
      <c r="AB15" s="80">
        <v>206</v>
      </c>
      <c r="AC15" s="25">
        <f t="shared" si="9"/>
        <v>116.38418079096044</v>
      </c>
      <c r="AD15" s="24">
        <f t="shared" si="38"/>
        <v>7</v>
      </c>
      <c r="AE15" s="86">
        <v>14.8</v>
      </c>
      <c r="AF15" s="65">
        <v>18.491921005385997</v>
      </c>
      <c r="AG15" s="25">
        <f t="shared" si="10"/>
        <v>3.6919210053859963</v>
      </c>
      <c r="AH15" s="24">
        <f t="shared" si="39"/>
        <v>14</v>
      </c>
      <c r="AI15" s="5">
        <v>7.8431372549019605</v>
      </c>
      <c r="AJ15" s="5">
        <v>17.460317460317459</v>
      </c>
      <c r="AK15" s="42">
        <f t="shared" si="11"/>
        <v>9.6171802054154973</v>
      </c>
      <c r="AL15" s="24">
        <f t="shared" si="40"/>
        <v>3</v>
      </c>
      <c r="AM15" s="7">
        <v>96.1</v>
      </c>
      <c r="AN15" s="7">
        <v>95.876288659793815</v>
      </c>
      <c r="AO15" s="25">
        <f t="shared" si="12"/>
        <v>-0.22371134020617944</v>
      </c>
      <c r="AP15" s="24">
        <f t="shared" si="41"/>
        <v>8</v>
      </c>
      <c r="AQ15" s="87">
        <v>4.5</v>
      </c>
      <c r="AR15" s="29">
        <v>7.8096947935368046</v>
      </c>
      <c r="AS15" s="25">
        <f t="shared" si="13"/>
        <v>3.3096947935368046</v>
      </c>
      <c r="AT15" s="24">
        <f t="shared" si="42"/>
        <v>15</v>
      </c>
      <c r="AU15" s="4">
        <v>95</v>
      </c>
      <c r="AV15" s="4">
        <v>92</v>
      </c>
      <c r="AW15" s="26">
        <f t="shared" si="14"/>
        <v>-3</v>
      </c>
      <c r="AX15" s="6">
        <f t="shared" si="43"/>
        <v>14</v>
      </c>
      <c r="AY15" s="4">
        <v>140</v>
      </c>
      <c r="AZ15" s="4">
        <v>140</v>
      </c>
      <c r="BA15" s="26">
        <f t="shared" si="15"/>
        <v>0</v>
      </c>
      <c r="BB15" s="28">
        <f t="shared" si="44"/>
        <v>13</v>
      </c>
      <c r="BC15" s="4">
        <v>136</v>
      </c>
      <c r="BD15" s="4">
        <v>135</v>
      </c>
      <c r="BE15" s="26">
        <f t="shared" si="16"/>
        <v>-1</v>
      </c>
      <c r="BF15" s="28">
        <f t="shared" si="45"/>
        <v>15.5</v>
      </c>
      <c r="BG15" s="89">
        <v>98</v>
      </c>
      <c r="BH15" s="34">
        <v>148</v>
      </c>
      <c r="BI15" s="56">
        <f t="shared" si="17"/>
        <v>151.0204081632653</v>
      </c>
      <c r="BJ15" s="24">
        <f t="shared" si="18"/>
        <v>7</v>
      </c>
      <c r="BK15" s="56">
        <v>16.100000000000001</v>
      </c>
      <c r="BL15" s="41">
        <v>8.8000000000000007</v>
      </c>
      <c r="BM15" s="83">
        <f t="shared" si="19"/>
        <v>-7.3000000000000007</v>
      </c>
      <c r="BN15" s="57">
        <f t="shared" si="46"/>
        <v>15</v>
      </c>
      <c r="BO15" s="56">
        <v>13.6</v>
      </c>
      <c r="BP15" s="41">
        <v>14.508928571428573</v>
      </c>
      <c r="BQ15" s="83">
        <f t="shared" si="20"/>
        <v>0.90892857142857331</v>
      </c>
      <c r="BR15" s="57">
        <f t="shared" si="47"/>
        <v>15</v>
      </c>
      <c r="BS15" s="41">
        <v>24.2</v>
      </c>
      <c r="BT15" s="41">
        <v>26.840215439856372</v>
      </c>
      <c r="BU15" s="56">
        <f t="shared" si="21"/>
        <v>2.6402154398563731</v>
      </c>
      <c r="BV15" s="57">
        <f t="shared" si="48"/>
        <v>13</v>
      </c>
      <c r="BW15" s="4">
        <f t="shared" si="22"/>
        <v>19</v>
      </c>
      <c r="BX15" s="4">
        <f t="shared" si="23"/>
        <v>27</v>
      </c>
      <c r="BY15" s="43">
        <f t="shared" si="24"/>
        <v>8</v>
      </c>
      <c r="BZ15" s="44">
        <f t="shared" si="49"/>
        <v>14</v>
      </c>
      <c r="CA15" s="4">
        <f t="shared" si="50"/>
        <v>18</v>
      </c>
      <c r="CB15" s="4">
        <f t="shared" si="51"/>
        <v>25</v>
      </c>
      <c r="CC15" s="42">
        <f t="shared" si="25"/>
        <v>7</v>
      </c>
      <c r="CD15" s="44">
        <f t="shared" si="52"/>
        <v>16.5</v>
      </c>
      <c r="CE15" s="43">
        <f t="shared" si="53"/>
        <v>6.2</v>
      </c>
      <c r="CF15" s="43">
        <f t="shared" si="54"/>
        <v>8.1999999999999993</v>
      </c>
      <c r="CG15" s="46">
        <f t="shared" si="2"/>
        <v>1.9999999999999991</v>
      </c>
      <c r="CH15" s="44">
        <f t="shared" si="55"/>
        <v>5</v>
      </c>
      <c r="CI15" s="7">
        <f t="shared" si="27"/>
        <v>3.8</v>
      </c>
      <c r="CJ15" s="7">
        <f t="shared" si="28"/>
        <v>2.4</v>
      </c>
      <c r="CK15" s="46">
        <f t="shared" si="29"/>
        <v>-1.4</v>
      </c>
      <c r="CL15" s="44">
        <f t="shared" si="56"/>
        <v>15</v>
      </c>
      <c r="CM15" s="71">
        <f t="shared" si="57"/>
        <v>244</v>
      </c>
      <c r="CN15" s="71">
        <f t="shared" si="58"/>
        <v>15</v>
      </c>
      <c r="CO15" s="95">
        <v>15.1</v>
      </c>
      <c r="CP15" s="55">
        <v>14</v>
      </c>
      <c r="CQ15" s="35">
        <v>94</v>
      </c>
      <c r="CR15" s="38">
        <v>115</v>
      </c>
      <c r="CS15" s="35">
        <v>58</v>
      </c>
      <c r="CT15" s="39">
        <v>33</v>
      </c>
      <c r="CU15" s="63"/>
      <c r="CV15" s="30">
        <v>110</v>
      </c>
      <c r="CW15" s="30">
        <v>13</v>
      </c>
      <c r="CX15" s="30">
        <v>143</v>
      </c>
      <c r="CY15" s="66">
        <f t="shared" si="30"/>
        <v>266</v>
      </c>
    </row>
    <row r="16" spans="1:103" s="30" customFormat="1" ht="15.75" x14ac:dyDescent="0.25">
      <c r="A16" s="22" t="s">
        <v>9</v>
      </c>
      <c r="B16" s="72">
        <f t="shared" si="31"/>
        <v>12</v>
      </c>
      <c r="C16" s="23">
        <v>99</v>
      </c>
      <c r="D16" s="51">
        <v>155</v>
      </c>
      <c r="E16" s="7">
        <f t="shared" si="3"/>
        <v>156.56565656565658</v>
      </c>
      <c r="F16" s="24">
        <f t="shared" si="32"/>
        <v>3</v>
      </c>
      <c r="G16" s="84">
        <v>423</v>
      </c>
      <c r="H16" s="23">
        <v>454</v>
      </c>
      <c r="I16" s="7">
        <f t="shared" si="4"/>
        <v>107.32860520094563</v>
      </c>
      <c r="J16" s="24">
        <f t="shared" si="33"/>
        <v>15</v>
      </c>
      <c r="K16" s="39">
        <v>344</v>
      </c>
      <c r="L16" s="24">
        <v>429</v>
      </c>
      <c r="M16" s="7">
        <f t="shared" si="5"/>
        <v>124.70930232558139</v>
      </c>
      <c r="N16" s="24">
        <f t="shared" si="34"/>
        <v>6</v>
      </c>
      <c r="O16" s="85">
        <v>80.900000000000006</v>
      </c>
      <c r="P16" s="53">
        <v>90.1</v>
      </c>
      <c r="Q16" s="25">
        <f t="shared" si="6"/>
        <v>9.1999999999999886</v>
      </c>
      <c r="R16" s="24">
        <f t="shared" si="35"/>
        <v>6</v>
      </c>
      <c r="S16" s="27">
        <v>6</v>
      </c>
      <c r="T16" s="34">
        <v>7</v>
      </c>
      <c r="U16" s="73">
        <f t="shared" si="7"/>
        <v>1</v>
      </c>
      <c r="V16" s="24">
        <f t="shared" si="36"/>
        <v>3</v>
      </c>
      <c r="W16" s="27">
        <v>392</v>
      </c>
      <c r="X16" s="34">
        <v>502</v>
      </c>
      <c r="Y16" s="7">
        <f t="shared" si="8"/>
        <v>128.0612244897959</v>
      </c>
      <c r="Z16" s="24">
        <f t="shared" si="37"/>
        <v>5</v>
      </c>
      <c r="AA16" s="88">
        <v>169</v>
      </c>
      <c r="AB16" s="80">
        <v>156</v>
      </c>
      <c r="AC16" s="25">
        <f t="shared" si="9"/>
        <v>92.307692307692307</v>
      </c>
      <c r="AD16" s="24">
        <f t="shared" si="38"/>
        <v>13</v>
      </c>
      <c r="AE16" s="86">
        <v>20.6</v>
      </c>
      <c r="AF16" s="65">
        <v>19.378881987577639</v>
      </c>
      <c r="AG16" s="25">
        <f t="shared" si="10"/>
        <v>-1.2211180124223624</v>
      </c>
      <c r="AH16" s="24">
        <f t="shared" si="39"/>
        <v>13</v>
      </c>
      <c r="AI16" s="5">
        <v>25</v>
      </c>
      <c r="AJ16" s="5">
        <v>14.583333333333334</v>
      </c>
      <c r="AK16" s="42">
        <f t="shared" si="11"/>
        <v>-10.416666666666666</v>
      </c>
      <c r="AL16" s="24">
        <f t="shared" si="40"/>
        <v>6</v>
      </c>
      <c r="AM16" s="7">
        <v>96.6</v>
      </c>
      <c r="AN16" s="7">
        <v>93.939393939393938</v>
      </c>
      <c r="AO16" s="25">
        <f t="shared" si="12"/>
        <v>-2.6606060606060566</v>
      </c>
      <c r="AP16" s="24">
        <f t="shared" si="41"/>
        <v>11.5</v>
      </c>
      <c r="AQ16" s="87">
        <v>15.9</v>
      </c>
      <c r="AR16" s="29">
        <v>6.5838509316770182</v>
      </c>
      <c r="AS16" s="25">
        <f t="shared" si="13"/>
        <v>-9.3161490683229822</v>
      </c>
      <c r="AT16" s="24">
        <f t="shared" si="42"/>
        <v>12</v>
      </c>
      <c r="AU16" s="4">
        <v>91</v>
      </c>
      <c r="AV16" s="4">
        <v>91</v>
      </c>
      <c r="AW16" s="26">
        <f t="shared" si="14"/>
        <v>0</v>
      </c>
      <c r="AX16" s="6">
        <f t="shared" si="43"/>
        <v>12.5</v>
      </c>
      <c r="AY16" s="4">
        <v>142</v>
      </c>
      <c r="AZ16" s="4">
        <v>141</v>
      </c>
      <c r="BA16" s="26">
        <f t="shared" si="15"/>
        <v>-1</v>
      </c>
      <c r="BB16" s="28">
        <f t="shared" si="44"/>
        <v>14</v>
      </c>
      <c r="BC16" s="4">
        <v>160</v>
      </c>
      <c r="BD16" s="4">
        <v>135</v>
      </c>
      <c r="BE16" s="26">
        <f t="shared" si="16"/>
        <v>-25</v>
      </c>
      <c r="BF16" s="28">
        <f t="shared" si="45"/>
        <v>15.5</v>
      </c>
      <c r="BG16" s="89">
        <v>223</v>
      </c>
      <c r="BH16" s="34">
        <v>346</v>
      </c>
      <c r="BI16" s="56">
        <f t="shared" si="17"/>
        <v>155.15695067264573</v>
      </c>
      <c r="BJ16" s="24">
        <f t="shared" si="18"/>
        <v>6</v>
      </c>
      <c r="BK16" s="56">
        <v>12.5</v>
      </c>
      <c r="BL16" s="41">
        <v>13.3</v>
      </c>
      <c r="BM16" s="83">
        <f t="shared" si="19"/>
        <v>0.80000000000000071</v>
      </c>
      <c r="BN16" s="57">
        <f t="shared" si="46"/>
        <v>14</v>
      </c>
      <c r="BO16" s="56">
        <v>18.600000000000001</v>
      </c>
      <c r="BP16" s="41">
        <v>17.86743515850144</v>
      </c>
      <c r="BQ16" s="83">
        <f t="shared" si="20"/>
        <v>-0.73256484149856149</v>
      </c>
      <c r="BR16" s="57">
        <f t="shared" si="47"/>
        <v>12</v>
      </c>
      <c r="BS16" s="41">
        <v>24.1</v>
      </c>
      <c r="BT16" s="41">
        <v>21.614906832298136</v>
      </c>
      <c r="BU16" s="56">
        <f t="shared" si="21"/>
        <v>-2.4850931677018657</v>
      </c>
      <c r="BV16" s="57">
        <f t="shared" si="48"/>
        <v>5</v>
      </c>
      <c r="BW16" s="4">
        <f t="shared" si="22"/>
        <v>27</v>
      </c>
      <c r="BX16" s="4">
        <f t="shared" si="23"/>
        <v>32</v>
      </c>
      <c r="BY16" s="43">
        <f t="shared" si="24"/>
        <v>5</v>
      </c>
      <c r="BZ16" s="44">
        <f t="shared" si="49"/>
        <v>9.5</v>
      </c>
      <c r="CA16" s="4">
        <f t="shared" si="50"/>
        <v>25</v>
      </c>
      <c r="CB16" s="4">
        <f t="shared" si="51"/>
        <v>35</v>
      </c>
      <c r="CC16" s="42">
        <f t="shared" si="25"/>
        <v>10</v>
      </c>
      <c r="CD16" s="44">
        <f t="shared" si="52"/>
        <v>8</v>
      </c>
      <c r="CE16" s="43">
        <f t="shared" si="53"/>
        <v>4</v>
      </c>
      <c r="CF16" s="43">
        <f t="shared" si="54"/>
        <v>4.8</v>
      </c>
      <c r="CG16" s="46">
        <f t="shared" si="2"/>
        <v>0.79999999999999982</v>
      </c>
      <c r="CH16" s="44">
        <f t="shared" si="55"/>
        <v>14</v>
      </c>
      <c r="CI16" s="7">
        <f t="shared" si="27"/>
        <v>5.6</v>
      </c>
      <c r="CJ16" s="7">
        <f t="shared" si="28"/>
        <v>4</v>
      </c>
      <c r="CK16" s="46">
        <f t="shared" si="29"/>
        <v>-1.5999999999999996</v>
      </c>
      <c r="CL16" s="44">
        <f t="shared" si="56"/>
        <v>12</v>
      </c>
      <c r="CM16" s="71">
        <f t="shared" si="57"/>
        <v>216</v>
      </c>
      <c r="CN16" s="71">
        <f t="shared" si="58"/>
        <v>12</v>
      </c>
      <c r="CO16" s="95">
        <v>15.9</v>
      </c>
      <c r="CP16" s="55">
        <v>14.3</v>
      </c>
      <c r="CQ16" s="35">
        <v>64</v>
      </c>
      <c r="CR16" s="38">
        <v>69</v>
      </c>
      <c r="CS16" s="35">
        <v>89</v>
      </c>
      <c r="CT16" s="39">
        <v>57</v>
      </c>
      <c r="CU16" s="63"/>
      <c r="CV16" s="30">
        <v>110</v>
      </c>
      <c r="CW16" s="30">
        <v>4</v>
      </c>
      <c r="CX16" s="30">
        <v>285</v>
      </c>
      <c r="CY16" s="66">
        <f t="shared" si="30"/>
        <v>399</v>
      </c>
    </row>
    <row r="17" spans="1:103" s="30" customFormat="1" ht="15.75" x14ac:dyDescent="0.25">
      <c r="A17" s="22" t="s">
        <v>10</v>
      </c>
      <c r="B17" s="72">
        <f t="shared" si="31"/>
        <v>13</v>
      </c>
      <c r="C17" s="23">
        <v>310</v>
      </c>
      <c r="D17" s="51">
        <v>358</v>
      </c>
      <c r="E17" s="7">
        <f t="shared" si="3"/>
        <v>115.48387096774194</v>
      </c>
      <c r="F17" s="24">
        <f t="shared" si="32"/>
        <v>8</v>
      </c>
      <c r="G17" s="84">
        <v>837</v>
      </c>
      <c r="H17" s="23">
        <v>964</v>
      </c>
      <c r="I17" s="7">
        <f t="shared" si="4"/>
        <v>115.1732377538829</v>
      </c>
      <c r="J17" s="24">
        <f t="shared" si="33"/>
        <v>9</v>
      </c>
      <c r="K17" s="39">
        <v>817</v>
      </c>
      <c r="L17" s="24">
        <v>924</v>
      </c>
      <c r="M17" s="7">
        <f t="shared" si="5"/>
        <v>113.09669522643819</v>
      </c>
      <c r="N17" s="24">
        <f t="shared" si="34"/>
        <v>11</v>
      </c>
      <c r="O17" s="85">
        <v>92.3</v>
      </c>
      <c r="P17" s="53">
        <v>90.7</v>
      </c>
      <c r="Q17" s="25">
        <f t="shared" si="6"/>
        <v>-1.5999999999999943</v>
      </c>
      <c r="R17" s="24">
        <f t="shared" si="35"/>
        <v>4</v>
      </c>
      <c r="S17" s="27">
        <v>9</v>
      </c>
      <c r="T17" s="34">
        <v>8</v>
      </c>
      <c r="U17" s="73">
        <f t="shared" si="7"/>
        <v>-1</v>
      </c>
      <c r="V17" s="24">
        <f t="shared" si="36"/>
        <v>5.5</v>
      </c>
      <c r="W17" s="27">
        <v>864</v>
      </c>
      <c r="X17" s="34">
        <v>960</v>
      </c>
      <c r="Y17" s="7">
        <f t="shared" si="8"/>
        <v>111.11111111111111</v>
      </c>
      <c r="Z17" s="24">
        <f t="shared" si="37"/>
        <v>12</v>
      </c>
      <c r="AA17" s="88">
        <v>496</v>
      </c>
      <c r="AB17" s="80">
        <v>340</v>
      </c>
      <c r="AC17" s="25">
        <f t="shared" si="9"/>
        <v>68.548387096774192</v>
      </c>
      <c r="AD17" s="24">
        <f t="shared" si="38"/>
        <v>17</v>
      </c>
      <c r="AE17" s="86">
        <v>21.5</v>
      </c>
      <c r="AF17" s="65">
        <v>18.458197611292075</v>
      </c>
      <c r="AG17" s="25">
        <f t="shared" si="10"/>
        <v>-3.0418023887079251</v>
      </c>
      <c r="AH17" s="24">
        <f t="shared" si="39"/>
        <v>15</v>
      </c>
      <c r="AI17" s="5">
        <v>6.25</v>
      </c>
      <c r="AJ17" s="5">
        <v>8.1632653061224492</v>
      </c>
      <c r="AK17" s="42">
        <f t="shared" si="11"/>
        <v>1.9132653061224492</v>
      </c>
      <c r="AL17" s="24">
        <f t="shared" si="40"/>
        <v>14</v>
      </c>
      <c r="AM17" s="7">
        <v>95</v>
      </c>
      <c r="AN17" s="7">
        <v>94.845360824742258</v>
      </c>
      <c r="AO17" s="25">
        <f t="shared" si="12"/>
        <v>-0.15463917525774207</v>
      </c>
      <c r="AP17" s="24">
        <f t="shared" si="41"/>
        <v>9</v>
      </c>
      <c r="AQ17" s="87">
        <v>6.5</v>
      </c>
      <c r="AR17" s="29">
        <v>4.668838219326819</v>
      </c>
      <c r="AS17" s="25">
        <f t="shared" si="13"/>
        <v>-1.831161780673181</v>
      </c>
      <c r="AT17" s="24">
        <f t="shared" si="42"/>
        <v>8</v>
      </c>
      <c r="AU17" s="4">
        <v>94</v>
      </c>
      <c r="AV17" s="4">
        <v>91</v>
      </c>
      <c r="AW17" s="26">
        <f t="shared" si="14"/>
        <v>-3</v>
      </c>
      <c r="AX17" s="6">
        <f t="shared" si="43"/>
        <v>12.5</v>
      </c>
      <c r="AY17" s="4">
        <v>141</v>
      </c>
      <c r="AZ17" s="4">
        <v>129</v>
      </c>
      <c r="BA17" s="26">
        <f t="shared" si="15"/>
        <v>-12</v>
      </c>
      <c r="BB17" s="28">
        <f t="shared" si="44"/>
        <v>9.5</v>
      </c>
      <c r="BC17" s="4">
        <v>92</v>
      </c>
      <c r="BD17" s="4">
        <v>88</v>
      </c>
      <c r="BE17" s="26">
        <f t="shared" si="16"/>
        <v>-4</v>
      </c>
      <c r="BF17" s="28">
        <f t="shared" si="45"/>
        <v>2</v>
      </c>
      <c r="BG17" s="89">
        <v>368</v>
      </c>
      <c r="BH17" s="34">
        <v>619</v>
      </c>
      <c r="BI17" s="56">
        <f t="shared" si="17"/>
        <v>168.20652173913044</v>
      </c>
      <c r="BJ17" s="24">
        <f t="shared" si="18"/>
        <v>5</v>
      </c>
      <c r="BK17" s="56">
        <v>26.1</v>
      </c>
      <c r="BL17" s="41">
        <v>18.8</v>
      </c>
      <c r="BM17" s="83">
        <f t="shared" si="19"/>
        <v>-7.3000000000000007</v>
      </c>
      <c r="BN17" s="57">
        <f t="shared" si="46"/>
        <v>10</v>
      </c>
      <c r="BO17" s="56">
        <v>17.600000000000001</v>
      </c>
      <c r="BP17" s="41">
        <v>12.667660208643817</v>
      </c>
      <c r="BQ17" s="83">
        <f t="shared" si="20"/>
        <v>-4.9323397913561848</v>
      </c>
      <c r="BR17" s="57">
        <f t="shared" si="47"/>
        <v>17</v>
      </c>
      <c r="BS17" s="41">
        <v>23.4</v>
      </c>
      <c r="BT17" s="41">
        <v>27.035830618892508</v>
      </c>
      <c r="BU17" s="56">
        <f t="shared" si="21"/>
        <v>3.6358306188925091</v>
      </c>
      <c r="BV17" s="57">
        <f t="shared" si="48"/>
        <v>15</v>
      </c>
      <c r="BW17" s="4">
        <f t="shared" si="22"/>
        <v>33</v>
      </c>
      <c r="BX17" s="4">
        <f t="shared" si="23"/>
        <v>40</v>
      </c>
      <c r="BY17" s="43">
        <f t="shared" si="24"/>
        <v>7</v>
      </c>
      <c r="BZ17" s="44">
        <f t="shared" si="49"/>
        <v>6</v>
      </c>
      <c r="CA17" s="4">
        <f t="shared" si="50"/>
        <v>34</v>
      </c>
      <c r="CB17" s="4">
        <f t="shared" si="51"/>
        <v>40</v>
      </c>
      <c r="CC17" s="42">
        <f t="shared" si="25"/>
        <v>6</v>
      </c>
      <c r="CD17" s="44">
        <f t="shared" si="52"/>
        <v>7</v>
      </c>
      <c r="CE17" s="43">
        <f t="shared" si="53"/>
        <v>6.3</v>
      </c>
      <c r="CF17" s="43">
        <f t="shared" si="54"/>
        <v>5</v>
      </c>
      <c r="CG17" s="46">
        <f t="shared" si="2"/>
        <v>-1.2999999999999998</v>
      </c>
      <c r="CH17" s="44">
        <f t="shared" si="55"/>
        <v>13</v>
      </c>
      <c r="CI17" s="7">
        <f t="shared" si="27"/>
        <v>6</v>
      </c>
      <c r="CJ17" s="7">
        <f t="shared" si="28"/>
        <v>5.9</v>
      </c>
      <c r="CK17" s="46">
        <f t="shared" si="29"/>
        <v>-9.9999999999999645E-2</v>
      </c>
      <c r="CL17" s="44">
        <f t="shared" si="56"/>
        <v>9</v>
      </c>
      <c r="CM17" s="71">
        <f t="shared" si="57"/>
        <v>218.5</v>
      </c>
      <c r="CN17" s="71">
        <f t="shared" si="58"/>
        <v>13</v>
      </c>
      <c r="CO17" s="95">
        <v>25.4</v>
      </c>
      <c r="CP17" s="55">
        <v>24.1</v>
      </c>
      <c r="CQ17" s="35">
        <v>159</v>
      </c>
      <c r="CR17" s="38">
        <v>120</v>
      </c>
      <c r="CS17" s="35">
        <v>152</v>
      </c>
      <c r="CT17" s="39">
        <v>142</v>
      </c>
      <c r="CU17" s="63"/>
      <c r="CV17" s="30">
        <v>246</v>
      </c>
      <c r="CW17" s="30">
        <v>27</v>
      </c>
      <c r="CX17" s="30">
        <v>497</v>
      </c>
      <c r="CY17" s="66">
        <f t="shared" si="30"/>
        <v>770</v>
      </c>
    </row>
    <row r="18" spans="1:103" s="30" customFormat="1" ht="15.75" x14ac:dyDescent="0.25">
      <c r="A18" s="22" t="s">
        <v>11</v>
      </c>
      <c r="B18" s="72">
        <f t="shared" si="31"/>
        <v>6</v>
      </c>
      <c r="C18" s="23">
        <v>86</v>
      </c>
      <c r="D18" s="51">
        <v>114</v>
      </c>
      <c r="E18" s="7">
        <f t="shared" si="3"/>
        <v>132.55813953488371</v>
      </c>
      <c r="F18" s="24">
        <f t="shared" si="32"/>
        <v>6</v>
      </c>
      <c r="G18" s="84">
        <v>360</v>
      </c>
      <c r="H18" s="23">
        <v>409</v>
      </c>
      <c r="I18" s="7">
        <f t="shared" si="4"/>
        <v>113.61111111111111</v>
      </c>
      <c r="J18" s="24">
        <f t="shared" si="33"/>
        <v>12</v>
      </c>
      <c r="K18" s="39">
        <v>334</v>
      </c>
      <c r="L18" s="24">
        <v>360</v>
      </c>
      <c r="M18" s="7">
        <f t="shared" si="5"/>
        <v>107.78443113772455</v>
      </c>
      <c r="N18" s="24">
        <f t="shared" si="34"/>
        <v>13</v>
      </c>
      <c r="O18" s="85">
        <v>89.3</v>
      </c>
      <c r="P18" s="53">
        <v>85.5</v>
      </c>
      <c r="Q18" s="25">
        <f t="shared" si="6"/>
        <v>-3.7999999999999972</v>
      </c>
      <c r="R18" s="24">
        <f t="shared" si="35"/>
        <v>14</v>
      </c>
      <c r="S18" s="27">
        <v>6</v>
      </c>
      <c r="T18" s="34">
        <v>8</v>
      </c>
      <c r="U18" s="73">
        <f t="shared" si="7"/>
        <v>2</v>
      </c>
      <c r="V18" s="24">
        <f t="shared" si="36"/>
        <v>5.5</v>
      </c>
      <c r="W18" s="27">
        <v>397</v>
      </c>
      <c r="X18" s="34">
        <v>407</v>
      </c>
      <c r="Y18" s="7">
        <f t="shared" si="8"/>
        <v>102.51889168765742</v>
      </c>
      <c r="Z18" s="24">
        <f t="shared" si="37"/>
        <v>14</v>
      </c>
      <c r="AA18" s="88">
        <v>217</v>
      </c>
      <c r="AB18" s="80">
        <v>235</v>
      </c>
      <c r="AC18" s="25">
        <f t="shared" si="9"/>
        <v>108.29493087557604</v>
      </c>
      <c r="AD18" s="24">
        <f t="shared" si="38"/>
        <v>10</v>
      </c>
      <c r="AE18" s="86">
        <v>29.2</v>
      </c>
      <c r="AF18" s="65">
        <v>28.834355828220858</v>
      </c>
      <c r="AG18" s="25">
        <f t="shared" si="10"/>
        <v>-0.36564417177914166</v>
      </c>
      <c r="AH18" s="24">
        <f t="shared" si="39"/>
        <v>8</v>
      </c>
      <c r="AI18" s="5">
        <v>13.636363636363635</v>
      </c>
      <c r="AJ18" s="5">
        <v>15</v>
      </c>
      <c r="AK18" s="42">
        <f t="shared" si="11"/>
        <v>1.3636363636363651</v>
      </c>
      <c r="AL18" s="24">
        <f t="shared" si="40"/>
        <v>4.5</v>
      </c>
      <c r="AM18" s="7">
        <v>100</v>
      </c>
      <c r="AN18" s="7">
        <v>100</v>
      </c>
      <c r="AO18" s="25">
        <f t="shared" si="12"/>
        <v>0</v>
      </c>
      <c r="AP18" s="24">
        <f t="shared" si="41"/>
        <v>3</v>
      </c>
      <c r="AQ18" s="87">
        <v>0.4</v>
      </c>
      <c r="AR18" s="29">
        <v>0.73619631901840488</v>
      </c>
      <c r="AS18" s="25">
        <f t="shared" si="13"/>
        <v>0.33619631901840485</v>
      </c>
      <c r="AT18" s="24">
        <f t="shared" si="42"/>
        <v>2</v>
      </c>
      <c r="AU18" s="4">
        <v>85</v>
      </c>
      <c r="AV18" s="4">
        <v>82</v>
      </c>
      <c r="AW18" s="26">
        <f t="shared" si="14"/>
        <v>-3</v>
      </c>
      <c r="AX18" s="6">
        <f t="shared" si="43"/>
        <v>3</v>
      </c>
      <c r="AY18" s="4">
        <v>107</v>
      </c>
      <c r="AZ18" s="4">
        <v>110</v>
      </c>
      <c r="BA18" s="26">
        <f t="shared" si="15"/>
        <v>3</v>
      </c>
      <c r="BB18" s="28">
        <f t="shared" si="44"/>
        <v>2.5</v>
      </c>
      <c r="BC18" s="4">
        <v>117</v>
      </c>
      <c r="BD18" s="4">
        <v>100</v>
      </c>
      <c r="BE18" s="26">
        <f t="shared" si="16"/>
        <v>-17</v>
      </c>
      <c r="BF18" s="28">
        <f t="shared" si="45"/>
        <v>4.5</v>
      </c>
      <c r="BG18" s="89">
        <v>180</v>
      </c>
      <c r="BH18" s="34">
        <v>172</v>
      </c>
      <c r="BI18" s="56">
        <f t="shared" si="17"/>
        <v>95.555555555555557</v>
      </c>
      <c r="BJ18" s="24">
        <f t="shared" si="18"/>
        <v>14</v>
      </c>
      <c r="BK18" s="56">
        <v>22.2</v>
      </c>
      <c r="BL18" s="41">
        <v>40</v>
      </c>
      <c r="BM18" s="83">
        <f t="shared" si="19"/>
        <v>17.8</v>
      </c>
      <c r="BN18" s="57">
        <f t="shared" si="46"/>
        <v>1</v>
      </c>
      <c r="BO18" s="56">
        <v>29.7</v>
      </c>
      <c r="BP18" s="41">
        <v>22.222222222222221</v>
      </c>
      <c r="BQ18" s="83">
        <f t="shared" si="20"/>
        <v>-7.4777777777777779</v>
      </c>
      <c r="BR18" s="57">
        <f t="shared" si="47"/>
        <v>9</v>
      </c>
      <c r="BS18" s="41">
        <v>17.899999999999999</v>
      </c>
      <c r="BT18" s="41">
        <v>23.435582822085891</v>
      </c>
      <c r="BU18" s="56">
        <f t="shared" si="21"/>
        <v>5.5355828220858925</v>
      </c>
      <c r="BV18" s="57">
        <f t="shared" si="48"/>
        <v>7</v>
      </c>
      <c r="BW18" s="4">
        <f t="shared" si="22"/>
        <v>29</v>
      </c>
      <c r="BX18" s="4">
        <f t="shared" si="23"/>
        <v>31</v>
      </c>
      <c r="BY18" s="43">
        <f t="shared" si="24"/>
        <v>2</v>
      </c>
      <c r="BZ18" s="44">
        <f t="shared" si="49"/>
        <v>11.5</v>
      </c>
      <c r="CA18" s="4">
        <f t="shared" si="50"/>
        <v>32</v>
      </c>
      <c r="CB18" s="4">
        <f t="shared" si="51"/>
        <v>31</v>
      </c>
      <c r="CC18" s="42">
        <f t="shared" si="25"/>
        <v>-1</v>
      </c>
      <c r="CD18" s="44">
        <f t="shared" si="52"/>
        <v>11</v>
      </c>
      <c r="CE18" s="43">
        <f t="shared" si="53"/>
        <v>6.7</v>
      </c>
      <c r="CF18" s="43">
        <f t="shared" si="54"/>
        <v>5.6</v>
      </c>
      <c r="CG18" s="46">
        <f t="shared" si="2"/>
        <v>-1.1000000000000005</v>
      </c>
      <c r="CH18" s="44">
        <f t="shared" si="55"/>
        <v>10.5</v>
      </c>
      <c r="CI18" s="7">
        <f t="shared" si="27"/>
        <v>5.2</v>
      </c>
      <c r="CJ18" s="7">
        <f t="shared" si="28"/>
        <v>5</v>
      </c>
      <c r="CK18" s="46">
        <f t="shared" si="29"/>
        <v>-0.20000000000000018</v>
      </c>
      <c r="CL18" s="44">
        <f t="shared" si="56"/>
        <v>10</v>
      </c>
      <c r="CM18" s="71">
        <f t="shared" si="57"/>
        <v>176</v>
      </c>
      <c r="CN18" s="71">
        <f t="shared" si="58"/>
        <v>6</v>
      </c>
      <c r="CO18" s="95">
        <v>12.5</v>
      </c>
      <c r="CP18" s="53">
        <v>13.3</v>
      </c>
      <c r="CQ18" s="35">
        <v>84</v>
      </c>
      <c r="CR18" s="38">
        <v>74</v>
      </c>
      <c r="CS18" s="35">
        <v>65</v>
      </c>
      <c r="CT18" s="39">
        <v>66</v>
      </c>
      <c r="CU18" s="63"/>
      <c r="CV18" s="30">
        <v>188</v>
      </c>
      <c r="CW18" s="30">
        <v>8</v>
      </c>
      <c r="CX18" s="30">
        <v>145</v>
      </c>
      <c r="CY18" s="66">
        <f t="shared" si="30"/>
        <v>341</v>
      </c>
    </row>
    <row r="19" spans="1:103" s="30" customFormat="1" ht="15.75" x14ac:dyDescent="0.25">
      <c r="A19" s="22" t="s">
        <v>12</v>
      </c>
      <c r="B19" s="72">
        <f t="shared" si="31"/>
        <v>7</v>
      </c>
      <c r="C19" s="23">
        <v>75</v>
      </c>
      <c r="D19" s="51">
        <v>83</v>
      </c>
      <c r="E19" s="7">
        <f t="shared" si="3"/>
        <v>110.66666666666667</v>
      </c>
      <c r="F19" s="24">
        <f t="shared" si="32"/>
        <v>11</v>
      </c>
      <c r="G19" s="84">
        <v>182</v>
      </c>
      <c r="H19" s="23">
        <v>226</v>
      </c>
      <c r="I19" s="7">
        <f t="shared" si="4"/>
        <v>124.17582417582418</v>
      </c>
      <c r="J19" s="24">
        <f t="shared" si="33"/>
        <v>6</v>
      </c>
      <c r="K19" s="39">
        <v>175</v>
      </c>
      <c r="L19" s="24">
        <v>204</v>
      </c>
      <c r="M19" s="7">
        <f t="shared" si="5"/>
        <v>116.57142857142857</v>
      </c>
      <c r="N19" s="24">
        <f t="shared" si="34"/>
        <v>8</v>
      </c>
      <c r="O19" s="85">
        <v>88.4</v>
      </c>
      <c r="P19" s="53">
        <v>89.9</v>
      </c>
      <c r="Q19" s="25">
        <f t="shared" si="6"/>
        <v>1.5</v>
      </c>
      <c r="R19" s="24">
        <f t="shared" si="35"/>
        <v>8</v>
      </c>
      <c r="S19" s="27">
        <v>15</v>
      </c>
      <c r="T19" s="34">
        <v>8</v>
      </c>
      <c r="U19" s="73">
        <f t="shared" si="7"/>
        <v>-7</v>
      </c>
      <c r="V19" s="24">
        <f t="shared" si="36"/>
        <v>5.5</v>
      </c>
      <c r="W19" s="27">
        <v>210</v>
      </c>
      <c r="X19" s="34">
        <v>240</v>
      </c>
      <c r="Y19" s="7">
        <f t="shared" si="8"/>
        <v>114.28571428571428</v>
      </c>
      <c r="Z19" s="24">
        <f t="shared" si="37"/>
        <v>9</v>
      </c>
      <c r="AA19" s="88">
        <v>127</v>
      </c>
      <c r="AB19" s="80">
        <v>121</v>
      </c>
      <c r="AC19" s="25">
        <f t="shared" si="9"/>
        <v>95.275590551181097</v>
      </c>
      <c r="AD19" s="24">
        <f t="shared" si="38"/>
        <v>12</v>
      </c>
      <c r="AE19" s="86">
        <v>32.299999999999997</v>
      </c>
      <c r="AF19" s="65">
        <v>30.946291560102303</v>
      </c>
      <c r="AG19" s="25">
        <f t="shared" si="10"/>
        <v>-1.3537084398976944</v>
      </c>
      <c r="AH19" s="24">
        <f t="shared" si="39"/>
        <v>5</v>
      </c>
      <c r="AI19" s="5">
        <v>16.666666666666664</v>
      </c>
      <c r="AJ19" s="5">
        <v>9.0909090909090917</v>
      </c>
      <c r="AK19" s="42">
        <f t="shared" si="11"/>
        <v>-7.5757575757575726</v>
      </c>
      <c r="AL19" s="24">
        <f t="shared" si="40"/>
        <v>13</v>
      </c>
      <c r="AM19" s="7">
        <v>98.2</v>
      </c>
      <c r="AN19" s="7">
        <v>100</v>
      </c>
      <c r="AO19" s="25">
        <f t="shared" si="12"/>
        <v>1.7999999999999972</v>
      </c>
      <c r="AP19" s="24">
        <f t="shared" si="41"/>
        <v>3</v>
      </c>
      <c r="AQ19" s="87">
        <v>2</v>
      </c>
      <c r="AR19" s="29">
        <v>3.3248081841432229</v>
      </c>
      <c r="AS19" s="25">
        <f t="shared" si="13"/>
        <v>1.3248081841432229</v>
      </c>
      <c r="AT19" s="24">
        <f t="shared" si="42"/>
        <v>5</v>
      </c>
      <c r="AU19" s="4">
        <v>92</v>
      </c>
      <c r="AV19" s="4">
        <v>84</v>
      </c>
      <c r="AW19" s="26">
        <f t="shared" si="14"/>
        <v>-8</v>
      </c>
      <c r="AX19" s="6">
        <f t="shared" si="43"/>
        <v>4.5</v>
      </c>
      <c r="AY19" s="4">
        <v>133</v>
      </c>
      <c r="AZ19" s="4">
        <v>125</v>
      </c>
      <c r="BA19" s="26">
        <f t="shared" si="15"/>
        <v>-8</v>
      </c>
      <c r="BB19" s="28">
        <f t="shared" si="44"/>
        <v>6.5</v>
      </c>
      <c r="BC19" s="4">
        <v>114</v>
      </c>
      <c r="BD19" s="4">
        <v>92</v>
      </c>
      <c r="BE19" s="26">
        <f t="shared" si="16"/>
        <v>-22</v>
      </c>
      <c r="BF19" s="28">
        <f t="shared" si="45"/>
        <v>3</v>
      </c>
      <c r="BG19" s="89">
        <v>83</v>
      </c>
      <c r="BH19" s="34">
        <v>119</v>
      </c>
      <c r="BI19" s="56">
        <f t="shared" si="17"/>
        <v>143.37349397590361</v>
      </c>
      <c r="BJ19" s="24">
        <f t="shared" si="18"/>
        <v>8</v>
      </c>
      <c r="BK19" s="56">
        <v>20</v>
      </c>
      <c r="BL19" s="41">
        <v>20</v>
      </c>
      <c r="BM19" s="83">
        <f t="shared" si="19"/>
        <v>0</v>
      </c>
      <c r="BN19" s="57">
        <f t="shared" si="46"/>
        <v>8.5</v>
      </c>
      <c r="BO19" s="56">
        <v>29.5</v>
      </c>
      <c r="BP19" s="41">
        <v>26.595744680851062</v>
      </c>
      <c r="BQ19" s="83">
        <f t="shared" si="20"/>
        <v>-2.9042553191489375</v>
      </c>
      <c r="BR19" s="57">
        <f t="shared" si="47"/>
        <v>6</v>
      </c>
      <c r="BS19" s="41">
        <v>19.600000000000001</v>
      </c>
      <c r="BT19" s="41">
        <v>21.227621483375959</v>
      </c>
      <c r="BU19" s="56">
        <f t="shared" si="21"/>
        <v>1.6276214833759575</v>
      </c>
      <c r="BV19" s="57">
        <f t="shared" si="48"/>
        <v>4</v>
      </c>
      <c r="BW19" s="4">
        <f t="shared" si="22"/>
        <v>17</v>
      </c>
      <c r="BX19" s="4">
        <f t="shared" si="23"/>
        <v>25</v>
      </c>
      <c r="BY19" s="43">
        <f t="shared" si="24"/>
        <v>8</v>
      </c>
      <c r="BZ19" s="44">
        <f t="shared" si="49"/>
        <v>16</v>
      </c>
      <c r="CA19" s="4">
        <f t="shared" si="50"/>
        <v>20</v>
      </c>
      <c r="CB19" s="4">
        <f t="shared" si="51"/>
        <v>26</v>
      </c>
      <c r="CC19" s="46">
        <f t="shared" si="25"/>
        <v>6</v>
      </c>
      <c r="CD19" s="44">
        <f t="shared" si="52"/>
        <v>15</v>
      </c>
      <c r="CE19" s="43">
        <f t="shared" si="53"/>
        <v>5.3</v>
      </c>
      <c r="CF19" s="43">
        <f t="shared" si="54"/>
        <v>5.6</v>
      </c>
      <c r="CG19" s="46">
        <f t="shared" si="2"/>
        <v>0.29999999999999982</v>
      </c>
      <c r="CH19" s="44">
        <f t="shared" si="55"/>
        <v>10.5</v>
      </c>
      <c r="CI19" s="7">
        <f t="shared" si="27"/>
        <v>4.8</v>
      </c>
      <c r="CJ19" s="7">
        <f t="shared" si="28"/>
        <v>2.6</v>
      </c>
      <c r="CK19" s="46">
        <f t="shared" si="29"/>
        <v>-2.1999999999999997</v>
      </c>
      <c r="CL19" s="44">
        <f t="shared" si="56"/>
        <v>14</v>
      </c>
      <c r="CM19" s="71">
        <f t="shared" si="57"/>
        <v>181.5</v>
      </c>
      <c r="CN19" s="71">
        <f t="shared" si="58"/>
        <v>7</v>
      </c>
      <c r="CO19" s="96">
        <v>10.5</v>
      </c>
      <c r="CP19" s="55">
        <v>9.1</v>
      </c>
      <c r="CQ19" s="35">
        <v>56</v>
      </c>
      <c r="CR19" s="38">
        <v>51</v>
      </c>
      <c r="CS19" s="35">
        <v>50</v>
      </c>
      <c r="CT19" s="39">
        <v>24</v>
      </c>
      <c r="CU19" s="63"/>
      <c r="CV19" s="30">
        <v>103</v>
      </c>
      <c r="CW19" s="30">
        <v>4</v>
      </c>
      <c r="CX19" s="30">
        <v>108</v>
      </c>
      <c r="CY19" s="66">
        <f t="shared" si="30"/>
        <v>215</v>
      </c>
    </row>
    <row r="20" spans="1:103" s="30" customFormat="1" ht="15.75" x14ac:dyDescent="0.25">
      <c r="A20" s="22" t="s">
        <v>13</v>
      </c>
      <c r="B20" s="72">
        <f t="shared" si="31"/>
        <v>5</v>
      </c>
      <c r="C20" s="23">
        <v>112</v>
      </c>
      <c r="D20" s="51">
        <v>153</v>
      </c>
      <c r="E20" s="7">
        <f t="shared" si="3"/>
        <v>136.60714285714286</v>
      </c>
      <c r="F20" s="24">
        <f t="shared" si="32"/>
        <v>5</v>
      </c>
      <c r="G20" s="84">
        <v>605</v>
      </c>
      <c r="H20" s="23">
        <v>704</v>
      </c>
      <c r="I20" s="7">
        <f t="shared" si="4"/>
        <v>116.36363636363636</v>
      </c>
      <c r="J20" s="24">
        <f t="shared" si="33"/>
        <v>8</v>
      </c>
      <c r="K20" s="39">
        <v>563</v>
      </c>
      <c r="L20" s="24">
        <v>648</v>
      </c>
      <c r="M20" s="7">
        <f t="shared" si="5"/>
        <v>115.09769094138545</v>
      </c>
      <c r="N20" s="24">
        <f t="shared" si="34"/>
        <v>9</v>
      </c>
      <c r="O20" s="85">
        <v>90.8</v>
      </c>
      <c r="P20" s="53">
        <v>90.5</v>
      </c>
      <c r="Q20" s="25">
        <f t="shared" si="6"/>
        <v>-0.29999999999999716</v>
      </c>
      <c r="R20" s="24">
        <f t="shared" si="35"/>
        <v>5</v>
      </c>
      <c r="S20" s="27">
        <v>10</v>
      </c>
      <c r="T20" s="34">
        <v>11</v>
      </c>
      <c r="U20" s="73">
        <f t="shared" si="7"/>
        <v>1</v>
      </c>
      <c r="V20" s="24">
        <f t="shared" si="36"/>
        <v>11.5</v>
      </c>
      <c r="W20" s="27">
        <v>588</v>
      </c>
      <c r="X20" s="34">
        <v>659</v>
      </c>
      <c r="Y20" s="7">
        <f t="shared" si="8"/>
        <v>112.0748299319728</v>
      </c>
      <c r="Z20" s="24">
        <f t="shared" si="37"/>
        <v>10</v>
      </c>
      <c r="AA20" s="88">
        <v>286</v>
      </c>
      <c r="AB20" s="80">
        <v>327</v>
      </c>
      <c r="AC20" s="25">
        <f t="shared" si="9"/>
        <v>114.33566433566433</v>
      </c>
      <c r="AD20" s="24">
        <f t="shared" si="38"/>
        <v>8</v>
      </c>
      <c r="AE20" s="86">
        <v>32.299999999999997</v>
      </c>
      <c r="AF20" s="65">
        <v>33.676622039134912</v>
      </c>
      <c r="AG20" s="25">
        <f t="shared" si="10"/>
        <v>1.3766220391349151</v>
      </c>
      <c r="AH20" s="24">
        <f t="shared" si="39"/>
        <v>3</v>
      </c>
      <c r="AI20" s="5">
        <v>8.3333333333333321</v>
      </c>
      <c r="AJ20" s="5">
        <v>6.0975609756097562</v>
      </c>
      <c r="AK20" s="42">
        <f t="shared" si="11"/>
        <v>-2.235772357723576</v>
      </c>
      <c r="AL20" s="24">
        <f t="shared" si="40"/>
        <v>16</v>
      </c>
      <c r="AM20" s="7">
        <v>91.9</v>
      </c>
      <c r="AN20" s="7">
        <v>97.849462365591393</v>
      </c>
      <c r="AO20" s="25">
        <f t="shared" si="12"/>
        <v>5.949462365591387</v>
      </c>
      <c r="AP20" s="24">
        <f t="shared" si="41"/>
        <v>7</v>
      </c>
      <c r="AQ20" s="87">
        <v>4.2</v>
      </c>
      <c r="AR20" s="29">
        <v>8.0329557157569518</v>
      </c>
      <c r="AS20" s="25">
        <f t="shared" si="13"/>
        <v>3.8329557157569516</v>
      </c>
      <c r="AT20" s="24">
        <f t="shared" si="42"/>
        <v>16</v>
      </c>
      <c r="AU20" s="4">
        <v>95</v>
      </c>
      <c r="AV20" s="4">
        <v>99</v>
      </c>
      <c r="AW20" s="26">
        <f t="shared" si="14"/>
        <v>4</v>
      </c>
      <c r="AX20" s="6">
        <f t="shared" si="43"/>
        <v>16</v>
      </c>
      <c r="AY20" s="4">
        <v>143</v>
      </c>
      <c r="AZ20" s="4">
        <v>156</v>
      </c>
      <c r="BA20" s="26">
        <f t="shared" si="15"/>
        <v>13</v>
      </c>
      <c r="BB20" s="28">
        <f t="shared" si="44"/>
        <v>17</v>
      </c>
      <c r="BC20" s="4">
        <v>120</v>
      </c>
      <c r="BD20" s="4">
        <v>109</v>
      </c>
      <c r="BE20" s="26">
        <f t="shared" si="16"/>
        <v>-11</v>
      </c>
      <c r="BF20" s="28">
        <f t="shared" si="45"/>
        <v>7</v>
      </c>
      <c r="BG20" s="89">
        <v>302</v>
      </c>
      <c r="BH20" s="34">
        <v>332</v>
      </c>
      <c r="BI20" s="56">
        <f t="shared" si="17"/>
        <v>109.93377483443709</v>
      </c>
      <c r="BJ20" s="24">
        <f t="shared" si="18"/>
        <v>13</v>
      </c>
      <c r="BK20" s="56">
        <v>38.1</v>
      </c>
      <c r="BL20" s="41">
        <v>27.3</v>
      </c>
      <c r="BM20" s="83">
        <f t="shared" si="19"/>
        <v>-10.8</v>
      </c>
      <c r="BN20" s="57">
        <f t="shared" si="46"/>
        <v>3</v>
      </c>
      <c r="BO20" s="56">
        <v>30.6</v>
      </c>
      <c r="BP20" s="41">
        <v>27.546296296296298</v>
      </c>
      <c r="BQ20" s="83">
        <f t="shared" si="20"/>
        <v>-3.0537037037037038</v>
      </c>
      <c r="BR20" s="57">
        <f>_xlfn.RANK.AVG(BP20,$BP$9:$BP$26)</f>
        <v>3</v>
      </c>
      <c r="BS20" s="41">
        <v>18.8</v>
      </c>
      <c r="BT20" s="41">
        <v>20.803295571575696</v>
      </c>
      <c r="BU20" s="56">
        <f t="shared" si="21"/>
        <v>2.0032955715756948</v>
      </c>
      <c r="BV20" s="57">
        <f t="shared" si="48"/>
        <v>3</v>
      </c>
      <c r="BW20" s="4">
        <f t="shared" si="22"/>
        <v>52</v>
      </c>
      <c r="BX20" s="4">
        <f t="shared" si="23"/>
        <v>54</v>
      </c>
      <c r="BY20" s="43">
        <f t="shared" si="24"/>
        <v>2</v>
      </c>
      <c r="BZ20" s="44">
        <f t="shared" si="49"/>
        <v>3</v>
      </c>
      <c r="CA20" s="4">
        <f t="shared" si="50"/>
        <v>50</v>
      </c>
      <c r="CB20" s="4">
        <f t="shared" si="51"/>
        <v>51</v>
      </c>
      <c r="CC20" s="42">
        <f t="shared" si="25"/>
        <v>1</v>
      </c>
      <c r="CD20" s="44">
        <f t="shared" si="52"/>
        <v>3</v>
      </c>
      <c r="CE20" s="43">
        <f t="shared" si="53"/>
        <v>9.8000000000000007</v>
      </c>
      <c r="CF20" s="43">
        <f t="shared" si="54"/>
        <v>7.5</v>
      </c>
      <c r="CG20" s="46">
        <f t="shared" si="2"/>
        <v>-2.3000000000000007</v>
      </c>
      <c r="CH20" s="44">
        <f t="shared" si="55"/>
        <v>6</v>
      </c>
      <c r="CI20" s="7">
        <f t="shared" si="27"/>
        <v>8.5</v>
      </c>
      <c r="CJ20" s="7">
        <f t="shared" si="28"/>
        <v>12.7</v>
      </c>
      <c r="CK20" s="46">
        <f t="shared" si="29"/>
        <v>4.1999999999999993</v>
      </c>
      <c r="CL20" s="44">
        <f t="shared" si="56"/>
        <v>2</v>
      </c>
      <c r="CM20" s="71">
        <f t="shared" si="57"/>
        <v>174.5</v>
      </c>
      <c r="CN20" s="71">
        <f t="shared" si="58"/>
        <v>5</v>
      </c>
      <c r="CO20" s="96">
        <v>11.7</v>
      </c>
      <c r="CP20" s="55">
        <v>13</v>
      </c>
      <c r="CQ20" s="35">
        <v>115</v>
      </c>
      <c r="CR20" s="38">
        <v>98</v>
      </c>
      <c r="CS20" s="35">
        <v>99</v>
      </c>
      <c r="CT20" s="39">
        <v>165</v>
      </c>
      <c r="CU20" s="63"/>
      <c r="CV20" s="30">
        <v>240</v>
      </c>
      <c r="CW20" s="30">
        <v>13</v>
      </c>
      <c r="CX20" s="30">
        <v>282</v>
      </c>
      <c r="CY20" s="66">
        <f t="shared" si="30"/>
        <v>535</v>
      </c>
    </row>
    <row r="21" spans="1:103" s="30" customFormat="1" ht="15.75" x14ac:dyDescent="0.25">
      <c r="A21" s="22" t="s">
        <v>14</v>
      </c>
      <c r="B21" s="72">
        <f t="shared" si="31"/>
        <v>16</v>
      </c>
      <c r="C21" s="23">
        <v>55</v>
      </c>
      <c r="D21" s="51">
        <v>61</v>
      </c>
      <c r="E21" s="7">
        <f t="shared" si="3"/>
        <v>110.90909090909091</v>
      </c>
      <c r="F21" s="24">
        <f t="shared" si="32"/>
        <v>10</v>
      </c>
      <c r="G21" s="84">
        <v>180</v>
      </c>
      <c r="H21" s="23">
        <v>203</v>
      </c>
      <c r="I21" s="7">
        <f t="shared" si="4"/>
        <v>112.77777777777777</v>
      </c>
      <c r="J21" s="24">
        <f t="shared" si="33"/>
        <v>13</v>
      </c>
      <c r="K21" s="39">
        <v>166</v>
      </c>
      <c r="L21" s="24">
        <v>178</v>
      </c>
      <c r="M21" s="7">
        <f t="shared" si="5"/>
        <v>107.22891566265061</v>
      </c>
      <c r="N21" s="24">
        <f t="shared" si="34"/>
        <v>14</v>
      </c>
      <c r="O21" s="85">
        <v>90.2</v>
      </c>
      <c r="P21" s="53">
        <v>86.8</v>
      </c>
      <c r="Q21" s="25">
        <f t="shared" si="6"/>
        <v>-3.4000000000000057</v>
      </c>
      <c r="R21" s="24">
        <f t="shared" si="35"/>
        <v>12</v>
      </c>
      <c r="S21" s="27">
        <v>8</v>
      </c>
      <c r="T21" s="34">
        <v>9</v>
      </c>
      <c r="U21" s="73">
        <f t="shared" si="7"/>
        <v>1</v>
      </c>
      <c r="V21" s="24">
        <f t="shared" si="36"/>
        <v>8.5</v>
      </c>
      <c r="W21" s="27">
        <v>183</v>
      </c>
      <c r="X21" s="34">
        <v>212</v>
      </c>
      <c r="Y21" s="7">
        <f t="shared" si="8"/>
        <v>115.84699453551912</v>
      </c>
      <c r="Z21" s="24">
        <f t="shared" si="37"/>
        <v>8</v>
      </c>
      <c r="AA21" s="88">
        <v>146</v>
      </c>
      <c r="AB21" s="80">
        <v>162</v>
      </c>
      <c r="AC21" s="25">
        <f t="shared" si="9"/>
        <v>110.95890410958904</v>
      </c>
      <c r="AD21" s="24">
        <f t="shared" si="38"/>
        <v>9</v>
      </c>
      <c r="AE21" s="86">
        <v>30.5</v>
      </c>
      <c r="AF21" s="65">
        <v>32.595573440643868</v>
      </c>
      <c r="AG21" s="25">
        <f t="shared" si="10"/>
        <v>2.095573440643868</v>
      </c>
      <c r="AH21" s="24">
        <f t="shared" si="39"/>
        <v>4</v>
      </c>
      <c r="AI21" s="5">
        <v>16.666666666666664</v>
      </c>
      <c r="AJ21" s="5">
        <v>50</v>
      </c>
      <c r="AK21" s="42">
        <f t="shared" si="11"/>
        <v>33.333333333333336</v>
      </c>
      <c r="AL21" s="24">
        <f t="shared" si="40"/>
        <v>1</v>
      </c>
      <c r="AM21" s="7">
        <v>100</v>
      </c>
      <c r="AN21" s="7">
        <v>75</v>
      </c>
      <c r="AO21" s="25">
        <f t="shared" si="12"/>
        <v>-25</v>
      </c>
      <c r="AP21" s="24">
        <f t="shared" si="41"/>
        <v>17</v>
      </c>
      <c r="AQ21" s="87">
        <v>7.1</v>
      </c>
      <c r="AR21" s="29">
        <v>8.6519114688128766</v>
      </c>
      <c r="AS21" s="25">
        <f t="shared" si="13"/>
        <v>1.551911468812877</v>
      </c>
      <c r="AT21" s="24">
        <f t="shared" si="42"/>
        <v>17</v>
      </c>
      <c r="AU21" s="4">
        <v>95</v>
      </c>
      <c r="AV21" s="4">
        <v>93</v>
      </c>
      <c r="AW21" s="26">
        <f t="shared" si="14"/>
        <v>-2</v>
      </c>
      <c r="AX21" s="6">
        <f t="shared" si="43"/>
        <v>15</v>
      </c>
      <c r="AY21" s="4">
        <v>146</v>
      </c>
      <c r="AZ21" s="4">
        <v>125</v>
      </c>
      <c r="BA21" s="26">
        <f t="shared" si="15"/>
        <v>-21</v>
      </c>
      <c r="BB21" s="28">
        <f t="shared" si="44"/>
        <v>6.5</v>
      </c>
      <c r="BC21" s="4">
        <v>183</v>
      </c>
      <c r="BD21" s="4">
        <v>185</v>
      </c>
      <c r="BE21" s="26">
        <f t="shared" si="16"/>
        <v>2</v>
      </c>
      <c r="BF21" s="28">
        <f t="shared" si="45"/>
        <v>17</v>
      </c>
      <c r="BG21" s="89">
        <v>37</v>
      </c>
      <c r="BH21" s="34">
        <v>50</v>
      </c>
      <c r="BI21" s="56">
        <f t="shared" si="17"/>
        <v>135.13513513513513</v>
      </c>
      <c r="BJ21" s="24">
        <f t="shared" si="18"/>
        <v>9</v>
      </c>
      <c r="BK21" s="56">
        <v>0</v>
      </c>
      <c r="BL21" s="41">
        <v>0</v>
      </c>
      <c r="BM21" s="83">
        <f t="shared" si="19"/>
        <v>0</v>
      </c>
      <c r="BN21" s="111">
        <v>8.5</v>
      </c>
      <c r="BO21" s="56">
        <v>36.9</v>
      </c>
      <c r="BP21" s="41">
        <v>24.832214765100673</v>
      </c>
      <c r="BQ21" s="83">
        <f t="shared" si="20"/>
        <v>-12.067785234899326</v>
      </c>
      <c r="BR21" s="57">
        <f t="shared" si="47"/>
        <v>8</v>
      </c>
      <c r="BS21" s="41">
        <v>7.7</v>
      </c>
      <c r="BT21" s="41">
        <v>9.6579476861166995</v>
      </c>
      <c r="BU21" s="56">
        <f t="shared" si="21"/>
        <v>1.9579476861166993</v>
      </c>
      <c r="BV21" s="57">
        <f t="shared" si="48"/>
        <v>1</v>
      </c>
      <c r="BW21" s="4">
        <f t="shared" si="22"/>
        <v>18</v>
      </c>
      <c r="BX21" s="4">
        <f t="shared" si="23"/>
        <v>24</v>
      </c>
      <c r="BY21" s="43">
        <f t="shared" si="24"/>
        <v>6</v>
      </c>
      <c r="BZ21" s="44">
        <f t="shared" si="49"/>
        <v>17</v>
      </c>
      <c r="CA21" s="4">
        <f t="shared" si="50"/>
        <v>18</v>
      </c>
      <c r="CB21" s="4">
        <f t="shared" si="51"/>
        <v>25</v>
      </c>
      <c r="CC21" s="42">
        <f t="shared" si="25"/>
        <v>7</v>
      </c>
      <c r="CD21" s="44">
        <f t="shared" si="52"/>
        <v>16.5</v>
      </c>
      <c r="CE21" s="43">
        <f t="shared" si="53"/>
        <v>3.1</v>
      </c>
      <c r="CF21" s="43">
        <f t="shared" si="54"/>
        <v>3.6</v>
      </c>
      <c r="CG21" s="46">
        <f t="shared" si="2"/>
        <v>0.5</v>
      </c>
      <c r="CH21" s="44">
        <f t="shared" si="55"/>
        <v>17</v>
      </c>
      <c r="CI21" s="7">
        <f t="shared" si="27"/>
        <v>0.2</v>
      </c>
      <c r="CJ21" s="7">
        <f t="shared" si="28"/>
        <v>2.2000000000000002</v>
      </c>
      <c r="CK21" s="46">
        <f t="shared" si="29"/>
        <v>2</v>
      </c>
      <c r="CL21" s="44">
        <f t="shared" si="56"/>
        <v>16</v>
      </c>
      <c r="CM21" s="71">
        <f t="shared" si="57"/>
        <v>245</v>
      </c>
      <c r="CN21" s="71">
        <f t="shared" si="58"/>
        <v>16</v>
      </c>
      <c r="CO21" s="95">
        <v>10</v>
      </c>
      <c r="CP21" s="55">
        <v>8.5</v>
      </c>
      <c r="CQ21" s="35">
        <v>31</v>
      </c>
      <c r="CR21" s="38">
        <v>31</v>
      </c>
      <c r="CS21" s="35">
        <v>2</v>
      </c>
      <c r="CT21" s="39">
        <v>19</v>
      </c>
      <c r="CU21" s="63"/>
      <c r="CV21" s="30">
        <v>108</v>
      </c>
      <c r="CW21" s="30">
        <v>4</v>
      </c>
      <c r="CX21" s="30">
        <v>48</v>
      </c>
      <c r="CY21" s="66">
        <f t="shared" si="30"/>
        <v>160</v>
      </c>
    </row>
    <row r="22" spans="1:103" s="30" customFormat="1" ht="14.25" customHeight="1" x14ac:dyDescent="0.25">
      <c r="A22" s="22" t="s">
        <v>15</v>
      </c>
      <c r="B22" s="72">
        <f t="shared" si="31"/>
        <v>9</v>
      </c>
      <c r="C22" s="23">
        <v>152</v>
      </c>
      <c r="D22" s="51">
        <v>159</v>
      </c>
      <c r="E22" s="7">
        <f t="shared" si="3"/>
        <v>104.60526315789474</v>
      </c>
      <c r="F22" s="24">
        <f t="shared" si="32"/>
        <v>16</v>
      </c>
      <c r="G22" s="84">
        <v>642</v>
      </c>
      <c r="H22" s="23">
        <v>678</v>
      </c>
      <c r="I22" s="7">
        <f t="shared" si="4"/>
        <v>105.60747663551402</v>
      </c>
      <c r="J22" s="24">
        <f t="shared" si="33"/>
        <v>16</v>
      </c>
      <c r="K22" s="39">
        <v>584</v>
      </c>
      <c r="L22" s="24">
        <v>624</v>
      </c>
      <c r="M22" s="7">
        <f t="shared" si="5"/>
        <v>106.84931506849315</v>
      </c>
      <c r="N22" s="24">
        <f t="shared" si="34"/>
        <v>15</v>
      </c>
      <c r="O22" s="85">
        <v>84.8</v>
      </c>
      <c r="P22" s="53">
        <v>90</v>
      </c>
      <c r="Q22" s="25">
        <f t="shared" si="6"/>
        <v>5.2000000000000028</v>
      </c>
      <c r="R22" s="24">
        <f t="shared" si="35"/>
        <v>7</v>
      </c>
      <c r="S22" s="27">
        <v>14</v>
      </c>
      <c r="T22" s="34">
        <v>11</v>
      </c>
      <c r="U22" s="73">
        <f t="shared" si="7"/>
        <v>-3</v>
      </c>
      <c r="V22" s="24">
        <f t="shared" si="36"/>
        <v>11.5</v>
      </c>
      <c r="W22" s="27">
        <v>623</v>
      </c>
      <c r="X22" s="34">
        <v>677</v>
      </c>
      <c r="Y22" s="7">
        <f t="shared" si="8"/>
        <v>108.6677367576244</v>
      </c>
      <c r="Z22" s="24">
        <f t="shared" si="37"/>
        <v>13</v>
      </c>
      <c r="AA22" s="88">
        <v>344</v>
      </c>
      <c r="AB22" s="80">
        <v>425</v>
      </c>
      <c r="AC22" s="25">
        <f t="shared" si="9"/>
        <v>123.54651162790698</v>
      </c>
      <c r="AD22" s="24">
        <f t="shared" si="38"/>
        <v>3</v>
      </c>
      <c r="AE22" s="86">
        <v>30.4</v>
      </c>
      <c r="AF22" s="65">
        <v>35.475792988313856</v>
      </c>
      <c r="AG22" s="25">
        <f t="shared" si="10"/>
        <v>5.0757929883138573</v>
      </c>
      <c r="AH22" s="24">
        <f t="shared" si="39"/>
        <v>2</v>
      </c>
      <c r="AI22" s="5">
        <v>7.6923076923076925</v>
      </c>
      <c r="AJ22" s="5">
        <v>11.235955056179774</v>
      </c>
      <c r="AK22" s="42">
        <f t="shared" si="11"/>
        <v>3.5436473638720818</v>
      </c>
      <c r="AL22" s="24">
        <f t="shared" si="40"/>
        <v>11</v>
      </c>
      <c r="AM22" s="7">
        <v>99</v>
      </c>
      <c r="AN22" s="7">
        <v>100</v>
      </c>
      <c r="AO22" s="25">
        <f t="shared" si="12"/>
        <v>1</v>
      </c>
      <c r="AP22" s="24">
        <f t="shared" si="41"/>
        <v>3</v>
      </c>
      <c r="AQ22" s="87">
        <v>4.7</v>
      </c>
      <c r="AR22" s="29">
        <v>7.0116861435726205</v>
      </c>
      <c r="AS22" s="25">
        <f t="shared" si="13"/>
        <v>2.3116861435726204</v>
      </c>
      <c r="AT22" s="24">
        <f t="shared" si="42"/>
        <v>13</v>
      </c>
      <c r="AU22" s="4">
        <v>94</v>
      </c>
      <c r="AV22" s="4">
        <v>100</v>
      </c>
      <c r="AW22" s="26">
        <f t="shared" si="14"/>
        <v>6</v>
      </c>
      <c r="AX22" s="6">
        <f t="shared" si="43"/>
        <v>17</v>
      </c>
      <c r="AY22" s="4">
        <v>139</v>
      </c>
      <c r="AZ22" s="4">
        <v>145</v>
      </c>
      <c r="BA22" s="26">
        <f t="shared" si="15"/>
        <v>6</v>
      </c>
      <c r="BB22" s="28">
        <f t="shared" si="44"/>
        <v>16</v>
      </c>
      <c r="BC22" s="4">
        <v>127</v>
      </c>
      <c r="BD22" s="4">
        <v>126</v>
      </c>
      <c r="BE22" s="26">
        <f t="shared" si="16"/>
        <v>-1</v>
      </c>
      <c r="BF22" s="28">
        <f t="shared" si="45"/>
        <v>13</v>
      </c>
      <c r="BG22" s="89">
        <v>279</v>
      </c>
      <c r="BH22" s="34">
        <v>252</v>
      </c>
      <c r="BI22" s="56">
        <f t="shared" si="17"/>
        <v>90.322580645161281</v>
      </c>
      <c r="BJ22" s="24">
        <f t="shared" si="18"/>
        <v>15</v>
      </c>
      <c r="BK22" s="56">
        <v>10.7</v>
      </c>
      <c r="BL22" s="41">
        <v>24.4</v>
      </c>
      <c r="BM22" s="83">
        <f t="shared" si="19"/>
        <v>13.7</v>
      </c>
      <c r="BN22" s="57">
        <f t="shared" si="46"/>
        <v>5</v>
      </c>
      <c r="BO22" s="56">
        <v>32</v>
      </c>
      <c r="BP22" s="41">
        <v>33.219761499148213</v>
      </c>
      <c r="BQ22" s="83">
        <f t="shared" si="20"/>
        <v>1.2197614991482126</v>
      </c>
      <c r="BR22" s="57">
        <f t="shared" si="47"/>
        <v>2</v>
      </c>
      <c r="BS22" s="41">
        <v>18.399999999999999</v>
      </c>
      <c r="BT22" s="41">
        <v>22.036727879799667</v>
      </c>
      <c r="BU22" s="56">
        <f t="shared" si="21"/>
        <v>3.6367278797996683</v>
      </c>
      <c r="BV22" s="57">
        <f t="shared" si="48"/>
        <v>6</v>
      </c>
      <c r="BW22" s="4">
        <f t="shared" si="22"/>
        <v>38</v>
      </c>
      <c r="BX22" s="4">
        <f t="shared" si="23"/>
        <v>52</v>
      </c>
      <c r="BY22" s="43">
        <f t="shared" si="24"/>
        <v>14</v>
      </c>
      <c r="BZ22" s="44">
        <f t="shared" si="49"/>
        <v>4</v>
      </c>
      <c r="CA22" s="4">
        <f t="shared" si="50"/>
        <v>37</v>
      </c>
      <c r="CB22" s="4">
        <f t="shared" si="51"/>
        <v>52</v>
      </c>
      <c r="CC22" s="42">
        <f t="shared" si="25"/>
        <v>15</v>
      </c>
      <c r="CD22" s="44">
        <f t="shared" si="52"/>
        <v>2</v>
      </c>
      <c r="CE22" s="43">
        <f t="shared" si="53"/>
        <v>6.7</v>
      </c>
      <c r="CF22" s="43">
        <f t="shared" si="54"/>
        <v>9</v>
      </c>
      <c r="CG22" s="46">
        <f t="shared" si="2"/>
        <v>2.2999999999999998</v>
      </c>
      <c r="CH22" s="44">
        <f t="shared" si="55"/>
        <v>4</v>
      </c>
      <c r="CI22" s="7">
        <f t="shared" si="27"/>
        <v>6.2</v>
      </c>
      <c r="CJ22" s="7">
        <f t="shared" si="28"/>
        <v>6.9</v>
      </c>
      <c r="CK22" s="46">
        <f t="shared" si="29"/>
        <v>0.70000000000000018</v>
      </c>
      <c r="CL22" s="44">
        <f t="shared" si="56"/>
        <v>7</v>
      </c>
      <c r="CM22" s="71">
        <f t="shared" si="57"/>
        <v>201.5</v>
      </c>
      <c r="CN22" s="71">
        <f t="shared" si="58"/>
        <v>9</v>
      </c>
      <c r="CO22" s="95">
        <v>16.8</v>
      </c>
      <c r="CP22" s="55">
        <v>13.1</v>
      </c>
      <c r="CQ22" s="35">
        <v>112</v>
      </c>
      <c r="CR22" s="38">
        <v>118</v>
      </c>
      <c r="CS22" s="35">
        <v>104</v>
      </c>
      <c r="CT22" s="39">
        <v>90</v>
      </c>
      <c r="CU22" s="63"/>
      <c r="CV22" s="30">
        <v>289</v>
      </c>
      <c r="CW22" s="30">
        <v>12</v>
      </c>
      <c r="CX22" s="30">
        <v>201</v>
      </c>
      <c r="CY22" s="66">
        <f t="shared" si="30"/>
        <v>502</v>
      </c>
    </row>
    <row r="23" spans="1:103" s="30" customFormat="1" ht="9.75" customHeight="1" x14ac:dyDescent="0.25">
      <c r="A23" s="22"/>
      <c r="B23" s="81"/>
      <c r="C23" s="23"/>
      <c r="D23" s="51"/>
      <c r="E23" s="7"/>
      <c r="F23" s="24"/>
      <c r="G23" s="84"/>
      <c r="H23" s="23"/>
      <c r="I23" s="7"/>
      <c r="J23" s="24"/>
      <c r="K23" s="39"/>
      <c r="L23" s="24"/>
      <c r="M23" s="7"/>
      <c r="N23" s="24"/>
      <c r="O23" s="85"/>
      <c r="P23" s="53"/>
      <c r="Q23" s="25"/>
      <c r="R23" s="24"/>
      <c r="S23" s="27"/>
      <c r="T23" s="34"/>
      <c r="U23" s="73"/>
      <c r="V23" s="24"/>
      <c r="W23" s="27"/>
      <c r="X23" s="34"/>
      <c r="Y23" s="7"/>
      <c r="Z23" s="24"/>
      <c r="AA23" s="88"/>
      <c r="AB23" s="80"/>
      <c r="AC23" s="25"/>
      <c r="AD23" s="24"/>
      <c r="AE23" s="86"/>
      <c r="AF23" s="65"/>
      <c r="AG23" s="25"/>
      <c r="AH23" s="24"/>
      <c r="AI23" s="5"/>
      <c r="AJ23" s="5"/>
      <c r="AK23" s="42"/>
      <c r="AL23" s="24"/>
      <c r="AM23" s="7"/>
      <c r="AN23" s="7"/>
      <c r="AO23" s="25"/>
      <c r="AP23" s="24"/>
      <c r="AQ23" s="87"/>
      <c r="AR23" s="29"/>
      <c r="AS23" s="25"/>
      <c r="AT23" s="24"/>
      <c r="AU23" s="4"/>
      <c r="AV23" s="4"/>
      <c r="AW23" s="26"/>
      <c r="AX23" s="6"/>
      <c r="AY23" s="4"/>
      <c r="AZ23" s="4"/>
      <c r="BA23" s="26"/>
      <c r="BB23" s="28"/>
      <c r="BC23" s="4"/>
      <c r="BD23" s="4"/>
      <c r="BE23" s="26"/>
      <c r="BF23" s="28"/>
      <c r="BG23" s="89"/>
      <c r="BH23" s="34"/>
      <c r="BI23" s="56"/>
      <c r="BJ23" s="24"/>
      <c r="BK23" s="56"/>
      <c r="BL23" s="41"/>
      <c r="BM23" s="83"/>
      <c r="BN23" s="57"/>
      <c r="BO23" s="56"/>
      <c r="BP23" s="41"/>
      <c r="BQ23" s="83"/>
      <c r="BR23" s="57"/>
      <c r="BS23" s="41"/>
      <c r="BT23" s="41"/>
      <c r="BU23" s="56"/>
      <c r="BV23" s="57"/>
      <c r="BW23" s="4"/>
      <c r="BX23" s="4"/>
      <c r="BY23" s="43"/>
      <c r="BZ23" s="44"/>
      <c r="CA23" s="4"/>
      <c r="CB23" s="4"/>
      <c r="CC23" s="42"/>
      <c r="CD23" s="44"/>
      <c r="CE23" s="43"/>
      <c r="CF23" s="43"/>
      <c r="CG23" s="46"/>
      <c r="CH23" s="44"/>
      <c r="CI23" s="7"/>
      <c r="CJ23" s="7"/>
      <c r="CK23" s="46"/>
      <c r="CL23" s="44"/>
      <c r="CM23" s="71"/>
      <c r="CN23" s="71"/>
      <c r="CO23" s="95"/>
      <c r="CP23" s="55"/>
      <c r="CQ23" s="35"/>
      <c r="CR23" s="38"/>
      <c r="CS23" s="35"/>
      <c r="CT23" s="39"/>
      <c r="CU23" s="64"/>
      <c r="CY23" s="66"/>
    </row>
    <row r="24" spans="1:103" s="30" customFormat="1" ht="15.75" x14ac:dyDescent="0.25">
      <c r="A24" s="22" t="s">
        <v>16</v>
      </c>
      <c r="B24" s="72">
        <f t="shared" si="31"/>
        <v>4</v>
      </c>
      <c r="C24" s="23">
        <v>204</v>
      </c>
      <c r="D24" s="51">
        <v>284</v>
      </c>
      <c r="E24" s="7">
        <f t="shared" si="3"/>
        <v>139.21568627450981</v>
      </c>
      <c r="F24" s="24">
        <f t="shared" si="32"/>
        <v>4</v>
      </c>
      <c r="G24" s="84">
        <v>900</v>
      </c>
      <c r="H24" s="23">
        <v>1048</v>
      </c>
      <c r="I24" s="7">
        <f t="shared" si="4"/>
        <v>116.44444444444444</v>
      </c>
      <c r="J24" s="24">
        <f t="shared" si="33"/>
        <v>7</v>
      </c>
      <c r="K24" s="39">
        <v>811</v>
      </c>
      <c r="L24" s="24">
        <v>881</v>
      </c>
      <c r="M24" s="7">
        <f t="shared" si="5"/>
        <v>108.63131935881627</v>
      </c>
      <c r="N24" s="24">
        <f t="shared" si="34"/>
        <v>12</v>
      </c>
      <c r="O24" s="85">
        <v>87.5</v>
      </c>
      <c r="P24" s="53">
        <v>85.8</v>
      </c>
      <c r="Q24" s="25">
        <f t="shared" si="6"/>
        <v>-1.7000000000000028</v>
      </c>
      <c r="R24" s="24">
        <f t="shared" si="35"/>
        <v>13</v>
      </c>
      <c r="S24" s="27">
        <v>11</v>
      </c>
      <c r="T24" s="34">
        <v>8</v>
      </c>
      <c r="U24" s="73">
        <f t="shared" si="7"/>
        <v>-3</v>
      </c>
      <c r="V24" s="24">
        <f t="shared" si="36"/>
        <v>5.5</v>
      </c>
      <c r="W24" s="27">
        <v>862</v>
      </c>
      <c r="X24" s="34">
        <v>845</v>
      </c>
      <c r="Y24" s="7">
        <f t="shared" si="8"/>
        <v>98.027842227378187</v>
      </c>
      <c r="Z24" s="24">
        <f t="shared" si="37"/>
        <v>16</v>
      </c>
      <c r="AA24" s="88">
        <v>406</v>
      </c>
      <c r="AB24" s="80">
        <v>285</v>
      </c>
      <c r="AC24" s="25">
        <f>AB24/AA24*100</f>
        <v>70.197044334975374</v>
      </c>
      <c r="AD24" s="24">
        <f t="shared" si="38"/>
        <v>16</v>
      </c>
      <c r="AE24" s="86">
        <v>29.9</v>
      </c>
      <c r="AF24" s="65">
        <v>30.64516129032258</v>
      </c>
      <c r="AG24" s="25">
        <f t="shared" si="10"/>
        <v>0.74516129032258149</v>
      </c>
      <c r="AH24" s="24">
        <f t="shared" si="39"/>
        <v>6</v>
      </c>
      <c r="AI24" s="5">
        <v>10.714285714285714</v>
      </c>
      <c r="AJ24" s="5">
        <v>10.126582278481013</v>
      </c>
      <c r="AK24" s="42">
        <f t="shared" ref="AK24:AK26" si="59">AJ24-AI24</f>
        <v>-0.58770343580470019</v>
      </c>
      <c r="AL24" s="24">
        <f t="shared" si="40"/>
        <v>12</v>
      </c>
      <c r="AM24" s="7">
        <v>83.8</v>
      </c>
      <c r="AN24" s="7">
        <v>80.405405405405403</v>
      </c>
      <c r="AO24" s="25">
        <f t="shared" si="12"/>
        <v>-3.3945945945945937</v>
      </c>
      <c r="AP24" s="24">
        <f t="shared" si="41"/>
        <v>16</v>
      </c>
      <c r="AQ24" s="87">
        <v>0.2</v>
      </c>
      <c r="AR24" s="29">
        <v>0.21505376344086022</v>
      </c>
      <c r="AS24" s="25">
        <f t="shared" si="13"/>
        <v>1.5053763440860207E-2</v>
      </c>
      <c r="AT24" s="24">
        <f t="shared" si="42"/>
        <v>1</v>
      </c>
      <c r="AU24" s="4">
        <v>96</v>
      </c>
      <c r="AV24" s="4">
        <v>78</v>
      </c>
      <c r="AW24" s="26">
        <f t="shared" ref="AW24:AW26" si="60">AV24-AU24</f>
        <v>-18</v>
      </c>
      <c r="AX24" s="6">
        <f t="shared" ref="AX24:AX26" si="61">_xlfn.RANK.AVG(AV24,AV$9:AV$26,1)</f>
        <v>1</v>
      </c>
      <c r="AY24" s="4">
        <v>127</v>
      </c>
      <c r="AZ24" s="4">
        <v>106</v>
      </c>
      <c r="BA24" s="26">
        <f t="shared" si="15"/>
        <v>-21</v>
      </c>
      <c r="BB24" s="28">
        <f t="shared" si="44"/>
        <v>1</v>
      </c>
      <c r="BC24" s="4">
        <v>105</v>
      </c>
      <c r="BD24" s="4">
        <v>100</v>
      </c>
      <c r="BE24" s="26">
        <f t="shared" ref="BE24:BE26" si="62">BD24-BC24</f>
        <v>-5</v>
      </c>
      <c r="BF24" s="28">
        <f t="shared" ref="BF24:BF26" si="63">_xlfn.RANK.AVG(BD24,BD$9:BD$26,1)</f>
        <v>4.5</v>
      </c>
      <c r="BG24" s="89">
        <v>456</v>
      </c>
      <c r="BH24" s="34">
        <v>560</v>
      </c>
      <c r="BI24" s="56">
        <f t="shared" si="17"/>
        <v>122.80701754385966</v>
      </c>
      <c r="BJ24" s="24">
        <f>_xlfn.RANK.AVG(BI24,BI$9:BI$26,0)</f>
        <v>12</v>
      </c>
      <c r="BK24" s="56">
        <v>9.4</v>
      </c>
      <c r="BL24" s="41">
        <v>22.2</v>
      </c>
      <c r="BM24" s="83">
        <f t="shared" si="19"/>
        <v>12.799999999999999</v>
      </c>
      <c r="BN24" s="57">
        <f t="shared" si="46"/>
        <v>6</v>
      </c>
      <c r="BO24" s="56">
        <v>30.6</v>
      </c>
      <c r="BP24" s="41">
        <v>27.195467422096321</v>
      </c>
      <c r="BQ24" s="83">
        <f t="shared" si="20"/>
        <v>-3.4045325779036801</v>
      </c>
      <c r="BR24" s="57">
        <f t="shared" si="47"/>
        <v>4</v>
      </c>
      <c r="BS24" s="41">
        <v>24.8</v>
      </c>
      <c r="BT24" s="41">
        <v>28.279569892473116</v>
      </c>
      <c r="BU24" s="56">
        <f t="shared" ref="BU24:BU26" si="64">BT24-BS24</f>
        <v>3.4795698924731155</v>
      </c>
      <c r="BV24" s="57">
        <f t="shared" si="48"/>
        <v>16</v>
      </c>
      <c r="BW24" s="4">
        <f t="shared" ref="BW24:BX26" si="65">ROUND(G24/CO24,0)</f>
        <v>48</v>
      </c>
      <c r="BX24" s="4">
        <f t="shared" si="65"/>
        <v>66</v>
      </c>
      <c r="BY24" s="43">
        <f t="shared" si="24"/>
        <v>18</v>
      </c>
      <c r="BZ24" s="44">
        <f t="shared" si="49"/>
        <v>2</v>
      </c>
      <c r="CA24" s="4">
        <f t="shared" si="50"/>
        <v>46</v>
      </c>
      <c r="CB24" s="4">
        <f t="shared" si="51"/>
        <v>53</v>
      </c>
      <c r="CC24" s="42">
        <f t="shared" si="25"/>
        <v>7</v>
      </c>
      <c r="CD24" s="44">
        <f t="shared" si="52"/>
        <v>1</v>
      </c>
      <c r="CE24" s="43">
        <f t="shared" si="53"/>
        <v>8.1</v>
      </c>
      <c r="CF24" s="43">
        <f t="shared" si="54"/>
        <v>10.199999999999999</v>
      </c>
      <c r="CG24" s="46">
        <f>CF24-CE24</f>
        <v>2.0999999999999996</v>
      </c>
      <c r="CH24" s="44">
        <f t="shared" si="55"/>
        <v>2</v>
      </c>
      <c r="CI24" s="7">
        <f t="shared" si="27"/>
        <v>7.7</v>
      </c>
      <c r="CJ24" s="7">
        <f t="shared" si="28"/>
        <v>10.6</v>
      </c>
      <c r="CK24" s="46">
        <f t="shared" si="29"/>
        <v>2.8999999999999995</v>
      </c>
      <c r="CL24" s="44">
        <f t="shared" si="56"/>
        <v>4</v>
      </c>
      <c r="CM24" s="71">
        <f t="shared" si="57"/>
        <v>162</v>
      </c>
      <c r="CN24" s="71">
        <f t="shared" si="58"/>
        <v>4</v>
      </c>
      <c r="CO24" s="95">
        <v>18.8</v>
      </c>
      <c r="CP24" s="55">
        <v>15.9</v>
      </c>
      <c r="CQ24" s="35">
        <v>153</v>
      </c>
      <c r="CR24" s="38">
        <v>162</v>
      </c>
      <c r="CS24" s="35">
        <v>145</v>
      </c>
      <c r="CT24" s="39">
        <v>168</v>
      </c>
      <c r="CU24" s="63"/>
      <c r="CV24" s="30">
        <v>215</v>
      </c>
      <c r="CW24" s="30">
        <v>10</v>
      </c>
      <c r="CX24" s="30">
        <v>483</v>
      </c>
      <c r="CY24" s="66">
        <f t="shared" si="30"/>
        <v>708</v>
      </c>
    </row>
    <row r="25" spans="1:103" s="30" customFormat="1" ht="15.75" x14ac:dyDescent="0.25">
      <c r="A25" s="22" t="s">
        <v>17</v>
      </c>
      <c r="B25" s="72">
        <f t="shared" si="31"/>
        <v>8</v>
      </c>
      <c r="C25" s="23">
        <v>110</v>
      </c>
      <c r="D25" s="51">
        <v>123</v>
      </c>
      <c r="E25" s="7">
        <f t="shared" si="3"/>
        <v>111.81818181818181</v>
      </c>
      <c r="F25" s="24">
        <f t="shared" si="32"/>
        <v>9</v>
      </c>
      <c r="G25" s="84">
        <v>341</v>
      </c>
      <c r="H25" s="23">
        <v>388</v>
      </c>
      <c r="I25" s="7">
        <f t="shared" si="4"/>
        <v>113.78299120234605</v>
      </c>
      <c r="J25" s="24">
        <f t="shared" si="33"/>
        <v>11</v>
      </c>
      <c r="K25" s="39">
        <v>314</v>
      </c>
      <c r="L25" s="24">
        <v>360</v>
      </c>
      <c r="M25" s="7">
        <f t="shared" si="5"/>
        <v>114.64968152866241</v>
      </c>
      <c r="N25" s="24">
        <f t="shared" si="34"/>
        <v>10</v>
      </c>
      <c r="O25" s="85">
        <v>88.2</v>
      </c>
      <c r="P25" s="53">
        <v>92.5</v>
      </c>
      <c r="Q25" s="25">
        <f t="shared" si="6"/>
        <v>4.2999999999999972</v>
      </c>
      <c r="R25" s="24">
        <f t="shared" si="35"/>
        <v>2</v>
      </c>
      <c r="S25" s="27">
        <v>15</v>
      </c>
      <c r="T25" s="34">
        <v>4</v>
      </c>
      <c r="U25" s="73">
        <f t="shared" si="7"/>
        <v>-11</v>
      </c>
      <c r="V25" s="24">
        <f t="shared" si="36"/>
        <v>1</v>
      </c>
      <c r="W25" s="27">
        <v>341</v>
      </c>
      <c r="X25" s="34">
        <v>382</v>
      </c>
      <c r="Y25" s="7">
        <f t="shared" si="8"/>
        <v>112.02346041055718</v>
      </c>
      <c r="Z25" s="24">
        <f t="shared" si="37"/>
        <v>11</v>
      </c>
      <c r="AA25" s="88">
        <v>210</v>
      </c>
      <c r="AB25" s="80">
        <v>161</v>
      </c>
      <c r="AC25" s="25">
        <f>AB25/AA25*100</f>
        <v>76.666666666666671</v>
      </c>
      <c r="AD25" s="24">
        <f t="shared" si="38"/>
        <v>15</v>
      </c>
      <c r="AE25" s="86">
        <v>19.2</v>
      </c>
      <c r="AF25" s="65">
        <v>19.420989143546443</v>
      </c>
      <c r="AG25" s="25">
        <f t="shared" si="10"/>
        <v>0.2209891435464435</v>
      </c>
      <c r="AH25" s="24">
        <f t="shared" si="39"/>
        <v>12</v>
      </c>
      <c r="AI25" s="5">
        <v>2.7027027027027026</v>
      </c>
      <c r="AJ25" s="5">
        <v>12.658227848101266</v>
      </c>
      <c r="AK25" s="42">
        <f t="shared" si="59"/>
        <v>9.955525145398564</v>
      </c>
      <c r="AL25" s="24">
        <f t="shared" si="40"/>
        <v>9</v>
      </c>
      <c r="AM25" s="7">
        <v>90.9</v>
      </c>
      <c r="AN25" s="7">
        <v>100</v>
      </c>
      <c r="AO25" s="25">
        <f t="shared" si="12"/>
        <v>9.0999999999999943</v>
      </c>
      <c r="AP25" s="24">
        <f t="shared" si="41"/>
        <v>3</v>
      </c>
      <c r="AQ25" s="87">
        <v>2.1</v>
      </c>
      <c r="AR25" s="29">
        <v>3.3775633293124248</v>
      </c>
      <c r="AS25" s="25">
        <f t="shared" si="13"/>
        <v>1.2775633293124247</v>
      </c>
      <c r="AT25" s="24">
        <f t="shared" si="42"/>
        <v>7</v>
      </c>
      <c r="AU25" s="4">
        <v>87</v>
      </c>
      <c r="AV25" s="4">
        <v>84</v>
      </c>
      <c r="AW25" s="26">
        <f t="shared" si="60"/>
        <v>-3</v>
      </c>
      <c r="AX25" s="6">
        <f t="shared" si="61"/>
        <v>4.5</v>
      </c>
      <c r="AY25" s="4">
        <v>113</v>
      </c>
      <c r="AZ25" s="4">
        <v>110</v>
      </c>
      <c r="BA25" s="26">
        <f t="shared" si="15"/>
        <v>-3</v>
      </c>
      <c r="BB25" s="28">
        <f t="shared" si="44"/>
        <v>2.5</v>
      </c>
      <c r="BC25" s="4">
        <v>131</v>
      </c>
      <c r="BD25" s="4">
        <v>133</v>
      </c>
      <c r="BE25" s="26">
        <f t="shared" si="62"/>
        <v>2</v>
      </c>
      <c r="BF25" s="28">
        <f t="shared" si="63"/>
        <v>14</v>
      </c>
      <c r="BG25" s="89">
        <v>131</v>
      </c>
      <c r="BH25" s="34">
        <v>221</v>
      </c>
      <c r="BI25" s="56">
        <f t="shared" si="17"/>
        <v>168.70229007633588</v>
      </c>
      <c r="BJ25" s="24">
        <f>_xlfn.RANK.AVG(BI25,BI$9:BI$26,0)</f>
        <v>4</v>
      </c>
      <c r="BK25" s="56">
        <v>22.7</v>
      </c>
      <c r="BL25" s="41">
        <v>26.1</v>
      </c>
      <c r="BM25" s="83">
        <f t="shared" si="19"/>
        <v>3.4000000000000021</v>
      </c>
      <c r="BN25" s="57">
        <f t="shared" si="46"/>
        <v>4</v>
      </c>
      <c r="BO25" s="56">
        <v>19.899999999999999</v>
      </c>
      <c r="BP25" s="41">
        <v>19.337016574585636</v>
      </c>
      <c r="BQ25" s="83">
        <f t="shared" si="20"/>
        <v>-0.56298342541436242</v>
      </c>
      <c r="BR25" s="57">
        <f t="shared" si="47"/>
        <v>11</v>
      </c>
      <c r="BS25" s="41">
        <v>28.9</v>
      </c>
      <c r="BT25" s="41">
        <v>40.530759951749097</v>
      </c>
      <c r="BU25" s="56">
        <f t="shared" si="64"/>
        <v>11.630759951749098</v>
      </c>
      <c r="BV25" s="57">
        <f t="shared" si="48"/>
        <v>17</v>
      </c>
      <c r="BW25" s="4">
        <f t="shared" si="65"/>
        <v>25</v>
      </c>
      <c r="BX25" s="4">
        <f t="shared" si="65"/>
        <v>30</v>
      </c>
      <c r="BY25" s="43">
        <f t="shared" si="24"/>
        <v>5</v>
      </c>
      <c r="BZ25" s="44">
        <f t="shared" si="49"/>
        <v>13</v>
      </c>
      <c r="CA25" s="4">
        <f t="shared" si="50"/>
        <v>25</v>
      </c>
      <c r="CB25" s="4">
        <f t="shared" si="51"/>
        <v>29</v>
      </c>
      <c r="CC25" s="42">
        <f t="shared" si="25"/>
        <v>4</v>
      </c>
      <c r="CD25" s="44">
        <f t="shared" si="52"/>
        <v>12.5</v>
      </c>
      <c r="CE25" s="43">
        <f t="shared" si="53"/>
        <v>6.4</v>
      </c>
      <c r="CF25" s="43">
        <f t="shared" si="54"/>
        <v>5.4</v>
      </c>
      <c r="CG25" s="46">
        <f>CF25-CE25</f>
        <v>-1</v>
      </c>
      <c r="CH25" s="44">
        <f t="shared" si="55"/>
        <v>12</v>
      </c>
      <c r="CI25" s="7">
        <f t="shared" si="27"/>
        <v>6</v>
      </c>
      <c r="CJ25" s="7">
        <f t="shared" si="28"/>
        <v>8.8000000000000007</v>
      </c>
      <c r="CK25" s="46">
        <f t="shared" si="29"/>
        <v>2.8000000000000007</v>
      </c>
      <c r="CL25" s="44">
        <f t="shared" si="56"/>
        <v>6</v>
      </c>
      <c r="CM25" s="71">
        <f t="shared" si="57"/>
        <v>190.5</v>
      </c>
      <c r="CN25" s="71">
        <f t="shared" si="58"/>
        <v>8</v>
      </c>
      <c r="CO25" s="95">
        <v>13.4</v>
      </c>
      <c r="CP25" s="55">
        <v>13</v>
      </c>
      <c r="CQ25" s="35">
        <v>86</v>
      </c>
      <c r="CR25" s="38">
        <v>70</v>
      </c>
      <c r="CS25" s="35">
        <v>80</v>
      </c>
      <c r="CT25" s="39">
        <v>114</v>
      </c>
      <c r="CU25" s="63"/>
      <c r="CV25" s="30">
        <v>106</v>
      </c>
      <c r="CW25" s="30">
        <v>10</v>
      </c>
      <c r="CX25" s="30">
        <v>179</v>
      </c>
      <c r="CY25" s="66">
        <f t="shared" si="30"/>
        <v>295</v>
      </c>
    </row>
    <row r="26" spans="1:103" s="30" customFormat="1" ht="15.75" x14ac:dyDescent="0.25">
      <c r="A26" s="22" t="s">
        <v>18</v>
      </c>
      <c r="B26" s="72">
        <f t="shared" si="31"/>
        <v>2</v>
      </c>
      <c r="C26" s="23">
        <v>1246</v>
      </c>
      <c r="D26" s="51">
        <v>1998</v>
      </c>
      <c r="E26" s="7">
        <f t="shared" si="3"/>
        <v>160.35313001605135</v>
      </c>
      <c r="F26" s="24">
        <f t="shared" si="32"/>
        <v>2</v>
      </c>
      <c r="G26" s="84">
        <v>5822</v>
      </c>
      <c r="H26" s="23">
        <v>9127</v>
      </c>
      <c r="I26" s="7">
        <f t="shared" si="4"/>
        <v>156.7674338715218</v>
      </c>
      <c r="J26" s="24">
        <f t="shared" si="33"/>
        <v>1</v>
      </c>
      <c r="K26" s="39">
        <v>1943</v>
      </c>
      <c r="L26" s="24">
        <v>3155</v>
      </c>
      <c r="M26" s="7">
        <f t="shared" si="5"/>
        <v>162.37776634071025</v>
      </c>
      <c r="N26" s="24">
        <f t="shared" si="34"/>
        <v>1</v>
      </c>
      <c r="O26" s="85">
        <v>55.4</v>
      </c>
      <c r="P26" s="53">
        <v>52.6</v>
      </c>
      <c r="Q26" s="25">
        <f t="shared" si="6"/>
        <v>-2.7999999999999972</v>
      </c>
      <c r="R26" s="24">
        <f t="shared" si="35"/>
        <v>17</v>
      </c>
      <c r="S26" s="27">
        <v>21</v>
      </c>
      <c r="T26" s="34">
        <v>27</v>
      </c>
      <c r="U26" s="73">
        <f t="shared" si="7"/>
        <v>6</v>
      </c>
      <c r="V26" s="24">
        <f t="shared" si="36"/>
        <v>17</v>
      </c>
      <c r="W26" s="27">
        <v>1752</v>
      </c>
      <c r="X26" s="34">
        <v>2985</v>
      </c>
      <c r="Y26" s="7">
        <f t="shared" si="8"/>
        <v>170.37671232876713</v>
      </c>
      <c r="Z26" s="24">
        <f t="shared" si="37"/>
        <v>1</v>
      </c>
      <c r="AA26" s="88">
        <v>723</v>
      </c>
      <c r="AB26" s="80">
        <v>1027</v>
      </c>
      <c r="AC26" s="25">
        <f>AB26/AA26*100</f>
        <v>142.04702627939142</v>
      </c>
      <c r="AD26" s="24">
        <f t="shared" si="38"/>
        <v>1</v>
      </c>
      <c r="AE26" s="86">
        <v>19</v>
      </c>
      <c r="AF26" s="65">
        <v>30.40260509177028</v>
      </c>
      <c r="AG26" s="25">
        <f t="shared" si="10"/>
        <v>11.40260509177028</v>
      </c>
      <c r="AH26" s="24">
        <f t="shared" si="39"/>
        <v>7</v>
      </c>
      <c r="AI26" s="5">
        <v>10.135135135135135</v>
      </c>
      <c r="AJ26" s="5">
        <v>15</v>
      </c>
      <c r="AK26" s="42">
        <f t="shared" si="59"/>
        <v>4.8648648648648649</v>
      </c>
      <c r="AL26" s="24">
        <f t="shared" si="40"/>
        <v>4.5</v>
      </c>
      <c r="AM26" s="7">
        <v>92</v>
      </c>
      <c r="AN26" s="7">
        <v>92.047128129602356</v>
      </c>
      <c r="AO26" s="25">
        <f t="shared" si="12"/>
        <v>4.7128129602356239E-2</v>
      </c>
      <c r="AP26" s="24">
        <f t="shared" si="41"/>
        <v>13</v>
      </c>
      <c r="AQ26" s="87">
        <v>5</v>
      </c>
      <c r="AR26" s="29">
        <v>4.8253404381290705</v>
      </c>
      <c r="AS26" s="25">
        <f t="shared" si="13"/>
        <v>-0.17465956187092946</v>
      </c>
      <c r="AT26" s="24">
        <f t="shared" si="42"/>
        <v>9</v>
      </c>
      <c r="AU26" s="4">
        <v>88</v>
      </c>
      <c r="AV26" s="4">
        <v>80</v>
      </c>
      <c r="AW26" s="26">
        <f t="shared" si="60"/>
        <v>-8</v>
      </c>
      <c r="AX26" s="6">
        <f t="shared" si="61"/>
        <v>2</v>
      </c>
      <c r="AY26" s="4">
        <v>150</v>
      </c>
      <c r="AZ26" s="4">
        <v>127</v>
      </c>
      <c r="BA26" s="26">
        <f t="shared" si="15"/>
        <v>-23</v>
      </c>
      <c r="BB26" s="28">
        <f t="shared" si="44"/>
        <v>8</v>
      </c>
      <c r="BC26" s="4">
        <v>81</v>
      </c>
      <c r="BD26" s="4">
        <v>52</v>
      </c>
      <c r="BE26" s="26">
        <f t="shared" si="62"/>
        <v>-29</v>
      </c>
      <c r="BF26" s="28">
        <f t="shared" si="63"/>
        <v>1</v>
      </c>
      <c r="BG26" s="89">
        <v>1029</v>
      </c>
      <c r="BH26" s="34">
        <v>1958</v>
      </c>
      <c r="BI26" s="56">
        <f t="shared" si="17"/>
        <v>190.28182701652091</v>
      </c>
      <c r="BJ26" s="24">
        <f>_xlfn.RANK.AVG(BI26,BI$9:BI$26,0)</f>
        <v>3</v>
      </c>
      <c r="BK26" s="56">
        <v>13</v>
      </c>
      <c r="BL26" s="41">
        <v>18.5</v>
      </c>
      <c r="BM26" s="83">
        <f t="shared" si="19"/>
        <v>5.5</v>
      </c>
      <c r="BN26" s="57">
        <f t="shared" si="46"/>
        <v>11</v>
      </c>
      <c r="BO26" s="56">
        <v>17.7</v>
      </c>
      <c r="BP26" s="41">
        <v>26.835902085222124</v>
      </c>
      <c r="BQ26" s="83">
        <f t="shared" si="20"/>
        <v>9.1359020852221242</v>
      </c>
      <c r="BR26" s="57">
        <f t="shared" si="47"/>
        <v>5</v>
      </c>
      <c r="BS26" s="41">
        <v>27.2</v>
      </c>
      <c r="BT26" s="41">
        <v>24.955595026642985</v>
      </c>
      <c r="BU26" s="56">
        <f t="shared" si="64"/>
        <v>-2.2444049733570139</v>
      </c>
      <c r="BV26" s="57">
        <f t="shared" si="48"/>
        <v>9</v>
      </c>
      <c r="BW26" s="4">
        <f t="shared" si="65"/>
        <v>80</v>
      </c>
      <c r="BX26" s="4">
        <f t="shared" si="65"/>
        <v>130</v>
      </c>
      <c r="BY26" s="43">
        <f t="shared" si="24"/>
        <v>50</v>
      </c>
      <c r="BZ26" s="44">
        <f t="shared" si="49"/>
        <v>1</v>
      </c>
      <c r="CA26" s="4">
        <f t="shared" si="50"/>
        <v>24</v>
      </c>
      <c r="CB26" s="4">
        <f t="shared" si="51"/>
        <v>43</v>
      </c>
      <c r="CC26" s="42">
        <f t="shared" si="25"/>
        <v>19</v>
      </c>
      <c r="CD26" s="44">
        <f t="shared" si="52"/>
        <v>5.5</v>
      </c>
      <c r="CE26" s="43">
        <f t="shared" si="53"/>
        <v>6.7</v>
      </c>
      <c r="CF26" s="43">
        <f t="shared" si="54"/>
        <v>12.6</v>
      </c>
      <c r="CG26" s="46">
        <f>CF26-CE26</f>
        <v>5.8999999999999995</v>
      </c>
      <c r="CH26" s="44">
        <f t="shared" si="55"/>
        <v>1</v>
      </c>
      <c r="CI26" s="7">
        <f t="shared" si="27"/>
        <v>2.8</v>
      </c>
      <c r="CJ26" s="7">
        <f t="shared" si="28"/>
        <v>1.4</v>
      </c>
      <c r="CK26" s="46">
        <f t="shared" si="29"/>
        <v>-1.4</v>
      </c>
      <c r="CL26" s="44">
        <f t="shared" si="56"/>
        <v>17</v>
      </c>
      <c r="CM26" s="71">
        <f t="shared" si="57"/>
        <v>137</v>
      </c>
      <c r="CN26" s="71">
        <f t="shared" si="58"/>
        <v>2</v>
      </c>
      <c r="CO26" s="95">
        <v>72.400000000000006</v>
      </c>
      <c r="CP26" s="55">
        <v>70</v>
      </c>
      <c r="CQ26" s="35">
        <v>483</v>
      </c>
      <c r="CR26" s="40">
        <v>883</v>
      </c>
      <c r="CS26" s="35">
        <v>203</v>
      </c>
      <c r="CT26" s="39">
        <v>97</v>
      </c>
      <c r="CU26" s="63"/>
      <c r="CV26" s="30">
        <v>709</v>
      </c>
      <c r="CW26" s="30">
        <v>47</v>
      </c>
      <c r="CX26" s="30">
        <v>1600</v>
      </c>
      <c r="CY26" s="66">
        <f t="shared" si="30"/>
        <v>2356</v>
      </c>
    </row>
    <row r="27" spans="1:103" x14ac:dyDescent="0.25">
      <c r="F27" s="17"/>
      <c r="V27" s="17"/>
      <c r="Z27" s="17"/>
      <c r="AP27" s="17"/>
      <c r="AT27" s="17"/>
      <c r="AX27" s="17"/>
      <c r="BB27" s="17"/>
      <c r="BF27" s="17"/>
    </row>
  </sheetData>
  <mergeCells count="71">
    <mergeCell ref="CE4:CH4"/>
    <mergeCell ref="CI4:CL4"/>
    <mergeCell ref="AL5:AL6"/>
    <mergeCell ref="CO5:CP5"/>
    <mergeCell ref="CD5:CD6"/>
    <mergeCell ref="CE5:CG5"/>
    <mergeCell ref="CH5:CH6"/>
    <mergeCell ref="CI5:CK5"/>
    <mergeCell ref="CL5:CL6"/>
    <mergeCell ref="BW5:BY5"/>
    <mergeCell ref="BG4:BR4"/>
    <mergeCell ref="BG5:BI5"/>
    <mergeCell ref="CA4:CD4"/>
    <mergeCell ref="BZ5:BZ6"/>
    <mergeCell ref="CA5:CC5"/>
    <mergeCell ref="AM5:AO5"/>
    <mergeCell ref="BW4:BZ4"/>
    <mergeCell ref="BK5:BM5"/>
    <mergeCell ref="BO5:BQ5"/>
    <mergeCell ref="BN5:BN6"/>
    <mergeCell ref="BR5:BR6"/>
    <mergeCell ref="AE4:AH4"/>
    <mergeCell ref="AM4:AP4"/>
    <mergeCell ref="AI4:AL4"/>
    <mergeCell ref="AQ4:AT4"/>
    <mergeCell ref="B5:B6"/>
    <mergeCell ref="W4:Z4"/>
    <mergeCell ref="J5:J6"/>
    <mergeCell ref="Z5:Z6"/>
    <mergeCell ref="AE5:AG5"/>
    <mergeCell ref="AH5:AH6"/>
    <mergeCell ref="O5:Q5"/>
    <mergeCell ref="R5:R6"/>
    <mergeCell ref="W5:Y5"/>
    <mergeCell ref="AI5:AK5"/>
    <mergeCell ref="AP5:AP6"/>
    <mergeCell ref="AQ5:AS5"/>
    <mergeCell ref="C4:F4"/>
    <mergeCell ref="G4:J4"/>
    <mergeCell ref="O4:R4"/>
    <mergeCell ref="B1:M1"/>
    <mergeCell ref="B2:M2"/>
    <mergeCell ref="CV5:CY5"/>
    <mergeCell ref="A5:A6"/>
    <mergeCell ref="C5:E5"/>
    <mergeCell ref="F5:F6"/>
    <mergeCell ref="G5:I5"/>
    <mergeCell ref="CQ5:CR5"/>
    <mergeCell ref="CM5:CM6"/>
    <mergeCell ref="CS5:CT5"/>
    <mergeCell ref="AT5:AT6"/>
    <mergeCell ref="N5:N6"/>
    <mergeCell ref="K5:M5"/>
    <mergeCell ref="BS5:BU5"/>
    <mergeCell ref="BV5:BV6"/>
    <mergeCell ref="BJ5:BJ6"/>
    <mergeCell ref="AY5:BA5"/>
    <mergeCell ref="S4:V4"/>
    <mergeCell ref="S5:U5"/>
    <mergeCell ref="V5:V6"/>
    <mergeCell ref="AA4:AD4"/>
    <mergeCell ref="AA5:AC5"/>
    <mergeCell ref="AD5:AD6"/>
    <mergeCell ref="AU4:AX4"/>
    <mergeCell ref="AU5:AW5"/>
    <mergeCell ref="AX5:AX6"/>
    <mergeCell ref="BC4:BF4"/>
    <mergeCell ref="BC5:BE5"/>
    <mergeCell ref="BF5:BF6"/>
    <mergeCell ref="AY4:BB4"/>
    <mergeCell ref="BB5:BB6"/>
  </mergeCells>
  <printOptions horizontalCentered="1" verticalCentered="1"/>
  <pageMargins left="0.39370078740157483" right="0" top="0" bottom="0" header="0" footer="0"/>
  <pageSetup paperSize="9" fitToWidth="4" orientation="landscape" r:id="rId1"/>
  <colBreaks count="5" manualBreakCount="5">
    <brk id="14" max="25" man="1"/>
    <brk id="26" max="25" man="1"/>
    <brk id="38" max="25" man="1"/>
    <brk id="50" max="25" man="1"/>
    <brk id="6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табл.3</vt:lpstr>
      <vt:lpstr>Аркуш1</vt:lpstr>
      <vt:lpstr>табл.3!Заголовки_для_друку</vt:lpstr>
      <vt:lpstr>табл.3!Область_друку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Терещук Олена Вікторівна</dc:creator>
  <cp:lastModifiedBy>Ваврикович Степан Степанович</cp:lastModifiedBy>
  <cp:lastPrinted>2017-06-07T09:12:30Z</cp:lastPrinted>
  <dcterms:created xsi:type="dcterms:W3CDTF">2016-02-08T13:57:32Z</dcterms:created>
  <dcterms:modified xsi:type="dcterms:W3CDTF">2018-01-03T08:25:20Z</dcterms:modified>
</cp:coreProperties>
</file>