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 09\2.Публікації\"/>
    </mc:Choice>
  </mc:AlternateContent>
  <bookViews>
    <workbookView xWindow="0" yWindow="60" windowWidth="19440" windowHeight="7305" tabRatio="573" activeTab="6"/>
  </bookViews>
  <sheets>
    <sheet name="1 " sheetId="21" r:id="rId1"/>
    <sheet name="2 " sheetId="22" r:id="rId2"/>
    <sheet name=" 3 " sheetId="23" r:id="rId3"/>
    <sheet name="4 " sheetId="11" r:id="rId4"/>
    <sheet name="5 " sheetId="12" r:id="rId5"/>
    <sheet name="6" sheetId="15" r:id="rId6"/>
    <sheet name="7" sheetId="14" r:id="rId7"/>
    <sheet name="Диаграмма1" sheetId="24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'!$B$1:$F$26</definedName>
    <definedName name="_xlnm.Print_Area" localSheetId="0">'1 '!$A$1:$K$10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'6'!$A$1:$F$31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25" i="11" l="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E16" i="11"/>
  <c r="D16" i="11"/>
  <c r="E15" i="11"/>
  <c r="E14" i="11"/>
  <c r="D14" i="11"/>
  <c r="E13" i="11"/>
  <c r="E12" i="11"/>
  <c r="E11" i="11"/>
  <c r="D11" i="11"/>
  <c r="E10" i="11"/>
  <c r="D10" i="11"/>
  <c r="E9" i="11"/>
  <c r="D9" i="11"/>
  <c r="E8" i="11"/>
  <c r="E7" i="11"/>
  <c r="D7" i="11"/>
  <c r="C6" i="11"/>
  <c r="D6" i="11" s="1"/>
  <c r="B6" i="11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E7" i="12"/>
  <c r="D7" i="12"/>
  <c r="C6" i="12"/>
  <c r="D6" i="12" s="1"/>
  <c r="B6" i="12"/>
  <c r="BK27" i="14"/>
  <c r="BH27" i="14"/>
  <c r="BG27" i="14"/>
  <c r="BD27" i="14"/>
  <c r="BA27" i="14"/>
  <c r="AZ27" i="14"/>
  <c r="AW27" i="14"/>
  <c r="AV27" i="14"/>
  <c r="AS27" i="14"/>
  <c r="AR27" i="14"/>
  <c r="AO27" i="14"/>
  <c r="AN27" i="14"/>
  <c r="AK27" i="14"/>
  <c r="AJ27" i="14"/>
  <c r="AG27" i="14"/>
  <c r="AF27" i="14"/>
  <c r="AC27" i="14"/>
  <c r="AB27" i="14"/>
  <c r="Y27" i="14"/>
  <c r="X27" i="14"/>
  <c r="U27" i="14"/>
  <c r="T27" i="14"/>
  <c r="Q27" i="14"/>
  <c r="P27" i="14"/>
  <c r="M27" i="14"/>
  <c r="L27" i="14"/>
  <c r="I27" i="14"/>
  <c r="H27" i="14"/>
  <c r="E27" i="14"/>
  <c r="D27" i="14"/>
  <c r="BK26" i="14"/>
  <c r="BH26" i="14"/>
  <c r="BG26" i="14"/>
  <c r="BD26" i="14"/>
  <c r="BA26" i="14"/>
  <c r="AZ26" i="14"/>
  <c r="AW26" i="14"/>
  <c r="AV26" i="14"/>
  <c r="AS26" i="14"/>
  <c r="AR26" i="14"/>
  <c r="AO26" i="14"/>
  <c r="AN26" i="14"/>
  <c r="AK26" i="14"/>
  <c r="AJ26" i="14"/>
  <c r="AG26" i="14"/>
  <c r="AF26" i="14"/>
  <c r="AC26" i="14"/>
  <c r="AB26" i="14"/>
  <c r="Y26" i="14"/>
  <c r="X26" i="14"/>
  <c r="U26" i="14"/>
  <c r="T26" i="14"/>
  <c r="Q26" i="14"/>
  <c r="P26" i="14"/>
  <c r="M26" i="14"/>
  <c r="L26" i="14"/>
  <c r="I26" i="14"/>
  <c r="H26" i="14"/>
  <c r="E26" i="14"/>
  <c r="D26" i="14"/>
  <c r="BK25" i="14"/>
  <c r="BH25" i="14"/>
  <c r="BG25" i="14"/>
  <c r="BD25" i="14"/>
  <c r="BA25" i="14"/>
  <c r="AZ25" i="14"/>
  <c r="AW25" i="14"/>
  <c r="AV25" i="14"/>
  <c r="AS25" i="14"/>
  <c r="AR25" i="14"/>
  <c r="AO25" i="14"/>
  <c r="AN25" i="14"/>
  <c r="AK25" i="14"/>
  <c r="AJ25" i="14"/>
  <c r="AG25" i="14"/>
  <c r="AF25" i="14"/>
  <c r="AC25" i="14"/>
  <c r="AB25" i="14"/>
  <c r="Y25" i="14"/>
  <c r="X25" i="14"/>
  <c r="U25" i="14"/>
  <c r="T25" i="14"/>
  <c r="Q25" i="14"/>
  <c r="P25" i="14"/>
  <c r="M25" i="14"/>
  <c r="L25" i="14"/>
  <c r="I25" i="14"/>
  <c r="H25" i="14"/>
  <c r="E25" i="14"/>
  <c r="D25" i="14"/>
  <c r="BK23" i="14"/>
  <c r="BH23" i="14"/>
  <c r="BG23" i="14"/>
  <c r="BD23" i="14"/>
  <c r="BA23" i="14"/>
  <c r="AZ23" i="14"/>
  <c r="AW23" i="14"/>
  <c r="AV23" i="14"/>
  <c r="AS23" i="14"/>
  <c r="AR23" i="14"/>
  <c r="AO23" i="14"/>
  <c r="AN23" i="14"/>
  <c r="AK23" i="14"/>
  <c r="AJ23" i="14"/>
  <c r="AG23" i="14"/>
  <c r="AF23" i="14"/>
  <c r="AC23" i="14"/>
  <c r="AB23" i="14"/>
  <c r="Y23" i="14"/>
  <c r="X23" i="14"/>
  <c r="U23" i="14"/>
  <c r="T23" i="14"/>
  <c r="Q23" i="14"/>
  <c r="P23" i="14"/>
  <c r="M23" i="14"/>
  <c r="L23" i="14"/>
  <c r="I23" i="14"/>
  <c r="H23" i="14"/>
  <c r="E23" i="14"/>
  <c r="D23" i="14"/>
  <c r="BK22" i="14"/>
  <c r="BH22" i="14"/>
  <c r="BG22" i="14"/>
  <c r="BD22" i="14"/>
  <c r="BA22" i="14"/>
  <c r="AZ22" i="14"/>
  <c r="AW22" i="14"/>
  <c r="AV22" i="14"/>
  <c r="AS22" i="14"/>
  <c r="AR22" i="14"/>
  <c r="AO22" i="14"/>
  <c r="AN22" i="14"/>
  <c r="AK22" i="14"/>
  <c r="AJ22" i="14"/>
  <c r="AG22" i="14"/>
  <c r="AF22" i="14"/>
  <c r="AC22" i="14"/>
  <c r="AB22" i="14"/>
  <c r="Y22" i="14"/>
  <c r="X22" i="14"/>
  <c r="U22" i="14"/>
  <c r="T22" i="14"/>
  <c r="Q22" i="14"/>
  <c r="P22" i="14"/>
  <c r="M22" i="14"/>
  <c r="L22" i="14"/>
  <c r="I22" i="14"/>
  <c r="H22" i="14"/>
  <c r="E22" i="14"/>
  <c r="D22" i="14"/>
  <c r="BK21" i="14"/>
  <c r="BH21" i="14"/>
  <c r="BG21" i="14"/>
  <c r="BD21" i="14"/>
  <c r="BA21" i="14"/>
  <c r="AZ21" i="14"/>
  <c r="AW21" i="14"/>
  <c r="AV21" i="14"/>
  <c r="AS21" i="14"/>
  <c r="AR21" i="14"/>
  <c r="AO21" i="14"/>
  <c r="AN21" i="14"/>
  <c r="AK21" i="14"/>
  <c r="AJ21" i="14"/>
  <c r="AG21" i="14"/>
  <c r="AF21" i="14"/>
  <c r="AC21" i="14"/>
  <c r="AB21" i="14"/>
  <c r="Y21" i="14"/>
  <c r="X21" i="14"/>
  <c r="U21" i="14"/>
  <c r="T21" i="14"/>
  <c r="Q21" i="14"/>
  <c r="P21" i="14"/>
  <c r="M21" i="14"/>
  <c r="L21" i="14"/>
  <c r="I21" i="14"/>
  <c r="H21" i="14"/>
  <c r="E21" i="14"/>
  <c r="D21" i="14"/>
  <c r="BK20" i="14"/>
  <c r="BH20" i="14"/>
  <c r="BG20" i="14"/>
  <c r="BD20" i="14"/>
  <c r="BA20" i="14"/>
  <c r="AZ20" i="14"/>
  <c r="AW20" i="14"/>
  <c r="AV20" i="14"/>
  <c r="AS20" i="14"/>
  <c r="AR20" i="14"/>
  <c r="AO20" i="14"/>
  <c r="AN20" i="14"/>
  <c r="AK20" i="14"/>
  <c r="AJ20" i="14"/>
  <c r="AG20" i="14"/>
  <c r="AF20" i="14"/>
  <c r="AC20" i="14"/>
  <c r="AB20" i="14"/>
  <c r="Y20" i="14"/>
  <c r="X20" i="14"/>
  <c r="U20" i="14"/>
  <c r="T20" i="14"/>
  <c r="Q20" i="14"/>
  <c r="P20" i="14"/>
  <c r="M20" i="14"/>
  <c r="L20" i="14"/>
  <c r="I20" i="14"/>
  <c r="H20" i="14"/>
  <c r="E20" i="14"/>
  <c r="D20" i="14"/>
  <c r="BK19" i="14"/>
  <c r="BH19" i="14"/>
  <c r="BG19" i="14"/>
  <c r="BD19" i="14"/>
  <c r="BA19" i="14"/>
  <c r="AZ19" i="14"/>
  <c r="AW19" i="14"/>
  <c r="AV19" i="14"/>
  <c r="AS19" i="14"/>
  <c r="AR19" i="14"/>
  <c r="AO19" i="14"/>
  <c r="AN19" i="14"/>
  <c r="AK19" i="14"/>
  <c r="AJ19" i="14"/>
  <c r="AG19" i="14"/>
  <c r="AF19" i="14"/>
  <c r="AC19" i="14"/>
  <c r="AB19" i="14"/>
  <c r="Y19" i="14"/>
  <c r="X19" i="14"/>
  <c r="U19" i="14"/>
  <c r="T19" i="14"/>
  <c r="Q19" i="14"/>
  <c r="P19" i="14"/>
  <c r="M19" i="14"/>
  <c r="L19" i="14"/>
  <c r="I19" i="14"/>
  <c r="H19" i="14"/>
  <c r="E19" i="14"/>
  <c r="D19" i="14"/>
  <c r="BK18" i="14"/>
  <c r="BH18" i="14"/>
  <c r="BG18" i="14"/>
  <c r="BD18" i="14"/>
  <c r="BA18" i="14"/>
  <c r="AZ18" i="14"/>
  <c r="AW18" i="14"/>
  <c r="AV18" i="14"/>
  <c r="AS18" i="14"/>
  <c r="AR18" i="14"/>
  <c r="AO18" i="14"/>
  <c r="AN18" i="14"/>
  <c r="AK18" i="14"/>
  <c r="AJ18" i="14"/>
  <c r="AG18" i="14"/>
  <c r="AF18" i="14"/>
  <c r="AC18" i="14"/>
  <c r="AB18" i="14"/>
  <c r="Y18" i="14"/>
  <c r="X18" i="14"/>
  <c r="U18" i="14"/>
  <c r="T18" i="14"/>
  <c r="Q18" i="14"/>
  <c r="P18" i="14"/>
  <c r="M18" i="14"/>
  <c r="L18" i="14"/>
  <c r="I18" i="14"/>
  <c r="H18" i="14"/>
  <c r="E18" i="14"/>
  <c r="D18" i="14"/>
  <c r="BK17" i="14"/>
  <c r="BH17" i="14"/>
  <c r="BG17" i="14"/>
  <c r="BD17" i="14"/>
  <c r="BA17" i="14"/>
  <c r="AZ17" i="14"/>
  <c r="AW17" i="14"/>
  <c r="AV17" i="14"/>
  <c r="AS17" i="14"/>
  <c r="AR17" i="14"/>
  <c r="AO17" i="14"/>
  <c r="AN17" i="14"/>
  <c r="AK17" i="14"/>
  <c r="AJ17" i="14"/>
  <c r="AG17" i="14"/>
  <c r="AF17" i="14"/>
  <c r="AC17" i="14"/>
  <c r="AB17" i="14"/>
  <c r="Y17" i="14"/>
  <c r="X17" i="14"/>
  <c r="U17" i="14"/>
  <c r="T17" i="14"/>
  <c r="Q17" i="14"/>
  <c r="P17" i="14"/>
  <c r="M17" i="14"/>
  <c r="L17" i="14"/>
  <c r="I17" i="14"/>
  <c r="H17" i="14"/>
  <c r="E17" i="14"/>
  <c r="D17" i="14"/>
  <c r="BK16" i="14"/>
  <c r="BH16" i="14"/>
  <c r="BG16" i="14"/>
  <c r="BD16" i="14"/>
  <c r="BA16" i="14"/>
  <c r="AZ16" i="14"/>
  <c r="AW16" i="14"/>
  <c r="AV16" i="14"/>
  <c r="AS16" i="14"/>
  <c r="AR16" i="14"/>
  <c r="AO16" i="14"/>
  <c r="AN16" i="14"/>
  <c r="AK16" i="14"/>
  <c r="AJ16" i="14"/>
  <c r="AG16" i="14"/>
  <c r="AF16" i="14"/>
  <c r="AC16" i="14"/>
  <c r="AB16" i="14"/>
  <c r="Y16" i="14"/>
  <c r="X16" i="14"/>
  <c r="U16" i="14"/>
  <c r="T16" i="14"/>
  <c r="Q16" i="14"/>
  <c r="P16" i="14"/>
  <c r="M16" i="14"/>
  <c r="L16" i="14"/>
  <c r="I16" i="14"/>
  <c r="H16" i="14"/>
  <c r="E16" i="14"/>
  <c r="D16" i="14"/>
  <c r="BK15" i="14"/>
  <c r="BH15" i="14"/>
  <c r="BG15" i="14"/>
  <c r="BD15" i="14"/>
  <c r="BA15" i="14"/>
  <c r="AZ15" i="14"/>
  <c r="AW15" i="14"/>
  <c r="AV15" i="14"/>
  <c r="AS15" i="14"/>
  <c r="AR15" i="14"/>
  <c r="AO15" i="14"/>
  <c r="AN15" i="14"/>
  <c r="AK15" i="14"/>
  <c r="AJ15" i="14"/>
  <c r="AG15" i="14"/>
  <c r="AF15" i="14"/>
  <c r="AC15" i="14"/>
  <c r="AB15" i="14"/>
  <c r="Y15" i="14"/>
  <c r="X15" i="14"/>
  <c r="U15" i="14"/>
  <c r="T15" i="14"/>
  <c r="Q15" i="14"/>
  <c r="P15" i="14"/>
  <c r="M15" i="14"/>
  <c r="L15" i="14"/>
  <c r="I15" i="14"/>
  <c r="H15" i="14"/>
  <c r="E15" i="14"/>
  <c r="D15" i="14"/>
  <c r="BK14" i="14"/>
  <c r="BH14" i="14"/>
  <c r="BG14" i="14"/>
  <c r="BD14" i="14"/>
  <c r="BA14" i="14"/>
  <c r="AZ14" i="14"/>
  <c r="AW14" i="14"/>
  <c r="AV14" i="14"/>
  <c r="AS14" i="14"/>
  <c r="AR14" i="14"/>
  <c r="AO14" i="14"/>
  <c r="AN14" i="14"/>
  <c r="AK14" i="14"/>
  <c r="AJ14" i="14"/>
  <c r="AG14" i="14"/>
  <c r="AF14" i="14"/>
  <c r="AC14" i="14"/>
  <c r="AB14" i="14"/>
  <c r="Y14" i="14"/>
  <c r="X14" i="14"/>
  <c r="U14" i="14"/>
  <c r="T14" i="14"/>
  <c r="Q14" i="14"/>
  <c r="P14" i="14"/>
  <c r="M14" i="14"/>
  <c r="L14" i="14"/>
  <c r="I14" i="14"/>
  <c r="H14" i="14"/>
  <c r="E14" i="14"/>
  <c r="D14" i="14"/>
  <c r="BK13" i="14"/>
  <c r="BH13" i="14"/>
  <c r="BG13" i="14"/>
  <c r="BD13" i="14"/>
  <c r="BA13" i="14"/>
  <c r="AZ13" i="14"/>
  <c r="AW13" i="14"/>
  <c r="AV13" i="14"/>
  <c r="AS13" i="14"/>
  <c r="AR13" i="14"/>
  <c r="AO13" i="14"/>
  <c r="AN13" i="14"/>
  <c r="AK13" i="14"/>
  <c r="AJ13" i="14"/>
  <c r="AG13" i="14"/>
  <c r="AF13" i="14"/>
  <c r="AC13" i="14"/>
  <c r="AB13" i="14"/>
  <c r="Y13" i="14"/>
  <c r="X13" i="14"/>
  <c r="U13" i="14"/>
  <c r="T13" i="14"/>
  <c r="Q13" i="14"/>
  <c r="P13" i="14"/>
  <c r="M13" i="14"/>
  <c r="L13" i="14"/>
  <c r="I13" i="14"/>
  <c r="H13" i="14"/>
  <c r="E13" i="14"/>
  <c r="D13" i="14"/>
  <c r="BK12" i="14"/>
  <c r="BH12" i="14"/>
  <c r="BG12" i="14"/>
  <c r="BD12" i="14"/>
  <c r="BA12" i="14"/>
  <c r="AZ12" i="14"/>
  <c r="AW12" i="14"/>
  <c r="AV12" i="14"/>
  <c r="AS12" i="14"/>
  <c r="AR12" i="14"/>
  <c r="AO12" i="14"/>
  <c r="AN12" i="14"/>
  <c r="AK12" i="14"/>
  <c r="AJ12" i="14"/>
  <c r="AG12" i="14"/>
  <c r="AF12" i="14"/>
  <c r="AC12" i="14"/>
  <c r="AB12" i="14"/>
  <c r="Y12" i="14"/>
  <c r="X12" i="14"/>
  <c r="U12" i="14"/>
  <c r="T12" i="14"/>
  <c r="Q12" i="14"/>
  <c r="P12" i="14"/>
  <c r="M12" i="14"/>
  <c r="L12" i="14"/>
  <c r="I12" i="14"/>
  <c r="H12" i="14"/>
  <c r="E12" i="14"/>
  <c r="D12" i="14"/>
  <c r="BK11" i="14"/>
  <c r="BH11" i="14"/>
  <c r="BG11" i="14"/>
  <c r="BD11" i="14"/>
  <c r="BA11" i="14"/>
  <c r="AZ11" i="14"/>
  <c r="AW11" i="14"/>
  <c r="AV11" i="14"/>
  <c r="AS11" i="14"/>
  <c r="AR11" i="14"/>
  <c r="AO11" i="14"/>
  <c r="AN11" i="14"/>
  <c r="AK11" i="14"/>
  <c r="AJ11" i="14"/>
  <c r="AG11" i="14"/>
  <c r="AF11" i="14"/>
  <c r="AC11" i="14"/>
  <c r="AB11" i="14"/>
  <c r="Y11" i="14"/>
  <c r="X11" i="14"/>
  <c r="U11" i="14"/>
  <c r="T11" i="14"/>
  <c r="Q11" i="14"/>
  <c r="P11" i="14"/>
  <c r="M11" i="14"/>
  <c r="L11" i="14"/>
  <c r="I11" i="14"/>
  <c r="H11" i="14"/>
  <c r="E11" i="14"/>
  <c r="D11" i="14"/>
  <c r="BK10" i="14"/>
  <c r="BH10" i="14"/>
  <c r="BG10" i="14"/>
  <c r="BD10" i="14"/>
  <c r="BA10" i="14"/>
  <c r="AZ10" i="14"/>
  <c r="AW10" i="14"/>
  <c r="AV10" i="14"/>
  <c r="AS10" i="14"/>
  <c r="AR10" i="14"/>
  <c r="AO10" i="14"/>
  <c r="AN10" i="14"/>
  <c r="AK10" i="14"/>
  <c r="AJ10" i="14"/>
  <c r="AG10" i="14"/>
  <c r="AF10" i="14"/>
  <c r="AC10" i="14"/>
  <c r="AB10" i="14"/>
  <c r="Y10" i="14"/>
  <c r="X10" i="14"/>
  <c r="U10" i="14"/>
  <c r="T10" i="14"/>
  <c r="Q10" i="14"/>
  <c r="P10" i="14"/>
  <c r="M10" i="14"/>
  <c r="L10" i="14"/>
  <c r="I10" i="14"/>
  <c r="H10" i="14"/>
  <c r="E10" i="14"/>
  <c r="D10" i="14"/>
  <c r="BK9" i="14"/>
  <c r="BF9" i="14"/>
  <c r="BE9" i="14"/>
  <c r="BD9" i="14"/>
  <c r="AY9" i="14"/>
  <c r="BA9" i="14" s="1"/>
  <c r="AX9" i="14"/>
  <c r="AU9" i="14"/>
  <c r="AW9" i="14" s="1"/>
  <c r="AT9" i="14"/>
  <c r="AQ9" i="14"/>
  <c r="AS9" i="14" s="1"/>
  <c r="AP9" i="14"/>
  <c r="AM9" i="14"/>
  <c r="AO9" i="14" s="1"/>
  <c r="AL9" i="14"/>
  <c r="AI9" i="14"/>
  <c r="AK9" i="14" s="1"/>
  <c r="AH9" i="14"/>
  <c r="AE9" i="14"/>
  <c r="AG9" i="14" s="1"/>
  <c r="AD9" i="14"/>
  <c r="AA9" i="14"/>
  <c r="AC9" i="14" s="1"/>
  <c r="Z9" i="14"/>
  <c r="W9" i="14"/>
  <c r="Y9" i="14" s="1"/>
  <c r="V9" i="14"/>
  <c r="S9" i="14"/>
  <c r="U9" i="14" s="1"/>
  <c r="R9" i="14"/>
  <c r="O9" i="14"/>
  <c r="Q9" i="14" s="1"/>
  <c r="N9" i="14"/>
  <c r="K9" i="14"/>
  <c r="J9" i="14"/>
  <c r="G9" i="14"/>
  <c r="F9" i="14"/>
  <c r="C9" i="14"/>
  <c r="E9" i="14" s="1"/>
  <c r="B9" i="14"/>
  <c r="C8" i="23"/>
  <c r="D8" i="23"/>
  <c r="E8" i="23" s="1"/>
  <c r="E9" i="23"/>
  <c r="F9" i="23"/>
  <c r="H9" i="23"/>
  <c r="I9" i="23"/>
  <c r="J9" i="23"/>
  <c r="E10" i="23"/>
  <c r="F10" i="23"/>
  <c r="I10" i="23"/>
  <c r="J10" i="23"/>
  <c r="E11" i="23"/>
  <c r="F11" i="23"/>
  <c r="H11" i="23"/>
  <c r="I11" i="23"/>
  <c r="J11" i="23"/>
  <c r="E12" i="23"/>
  <c r="F12" i="23"/>
  <c r="I12" i="23"/>
  <c r="J12" i="23"/>
  <c r="E13" i="23"/>
  <c r="F13" i="23"/>
  <c r="H13" i="23"/>
  <c r="I13" i="23"/>
  <c r="J13" i="23"/>
  <c r="E14" i="23"/>
  <c r="F14" i="23"/>
  <c r="I14" i="23"/>
  <c r="J14" i="23"/>
  <c r="E15" i="23"/>
  <c r="F15" i="23"/>
  <c r="H15" i="23"/>
  <c r="I15" i="23"/>
  <c r="J15" i="23"/>
  <c r="E16" i="23"/>
  <c r="F16" i="23"/>
  <c r="I16" i="23"/>
  <c r="J16" i="23"/>
  <c r="E17" i="23"/>
  <c r="F17" i="23"/>
  <c r="H17" i="23"/>
  <c r="I17" i="23"/>
  <c r="J17" i="23"/>
  <c r="E18" i="23"/>
  <c r="F18" i="23"/>
  <c r="I18" i="23"/>
  <c r="J18" i="23"/>
  <c r="E19" i="23"/>
  <c r="F19" i="23"/>
  <c r="H19" i="23"/>
  <c r="I19" i="23"/>
  <c r="J19" i="23"/>
  <c r="E20" i="23"/>
  <c r="F20" i="23"/>
  <c r="I20" i="23"/>
  <c r="J20" i="23"/>
  <c r="E21" i="23"/>
  <c r="F21" i="23"/>
  <c r="H21" i="23"/>
  <c r="I21" i="23"/>
  <c r="J21" i="23"/>
  <c r="E22" i="23"/>
  <c r="F22" i="23"/>
  <c r="I22" i="23"/>
  <c r="J22" i="23"/>
  <c r="E24" i="23"/>
  <c r="F24" i="23"/>
  <c r="H24" i="23"/>
  <c r="I24" i="23"/>
  <c r="J24" i="23"/>
  <c r="E25" i="23"/>
  <c r="F25" i="23"/>
  <c r="I25" i="23"/>
  <c r="J25" i="23"/>
  <c r="E26" i="23"/>
  <c r="F26" i="23"/>
  <c r="H26" i="23"/>
  <c r="I26" i="23"/>
  <c r="J26" i="23"/>
  <c r="H25" i="23" l="1"/>
  <c r="H22" i="23"/>
  <c r="H20" i="23"/>
  <c r="H18" i="23"/>
  <c r="H16" i="23"/>
  <c r="H14" i="23"/>
  <c r="H12" i="23"/>
  <c r="H10" i="23"/>
  <c r="F8" i="23"/>
  <c r="D9" i="14"/>
  <c r="H9" i="14"/>
  <c r="L9" i="14"/>
  <c r="P9" i="14"/>
  <c r="T9" i="14"/>
  <c r="X9" i="14"/>
  <c r="AB9" i="14"/>
  <c r="AF9" i="14"/>
  <c r="AJ9" i="14"/>
  <c r="AN9" i="14"/>
  <c r="AR9" i="14"/>
  <c r="AV9" i="14"/>
  <c r="AZ9" i="14"/>
  <c r="BG9" i="14"/>
  <c r="M9" i="14"/>
  <c r="I9" i="14"/>
  <c r="E6" i="11"/>
  <c r="E6" i="12"/>
  <c r="BH9" i="14"/>
  <c r="C30" i="15" l="1"/>
  <c r="B30" i="15"/>
  <c r="C29" i="15"/>
  <c r="B29" i="15"/>
  <c r="B28" i="15"/>
  <c r="E15" i="15" l="1"/>
  <c r="E18" i="15"/>
  <c r="E21" i="15"/>
  <c r="D15" i="15"/>
  <c r="D18" i="15"/>
  <c r="D21" i="15"/>
  <c r="D14" i="15" l="1"/>
  <c r="B26" i="15" l="1"/>
  <c r="C20" i="15"/>
  <c r="B20" i="15"/>
  <c r="B16" i="15"/>
  <c r="B13" i="15"/>
  <c r="B7" i="15"/>
  <c r="B6" i="15"/>
  <c r="B5" i="15"/>
  <c r="E30" i="15"/>
  <c r="D30" i="15"/>
  <c r="C28" i="15"/>
  <c r="E28" i="15" s="1"/>
  <c r="B27" i="15"/>
  <c r="B19" i="15"/>
  <c r="B17" i="15"/>
  <c r="E14" i="15"/>
  <c r="E12" i="15"/>
  <c r="D12" i="15"/>
  <c r="E11" i="15"/>
  <c r="D10" i="15"/>
  <c r="B8" i="15"/>
  <c r="B9" i="15" s="1"/>
  <c r="D20" i="15" l="1"/>
  <c r="E20" i="15"/>
  <c r="C19" i="15"/>
  <c r="C26" i="15"/>
  <c r="D26" i="15" s="1"/>
  <c r="C27" i="15"/>
  <c r="D27" i="15" s="1"/>
  <c r="C17" i="15"/>
  <c r="D29" i="15"/>
  <c r="B31" i="15"/>
  <c r="C16" i="15"/>
  <c r="C13" i="15"/>
  <c r="D13" i="15" s="1"/>
  <c r="F7" i="15"/>
  <c r="C8" i="15"/>
  <c r="D8" i="15" s="1"/>
  <c r="C7" i="15"/>
  <c r="D7" i="15" s="1"/>
  <c r="C6" i="15"/>
  <c r="D6" i="15" s="1"/>
  <c r="C5" i="15"/>
  <c r="D5" i="15" s="1"/>
  <c r="D28" i="15"/>
  <c r="E10" i="15"/>
  <c r="E5" i="15" l="1"/>
  <c r="E17" i="15"/>
  <c r="D17" i="15"/>
  <c r="D16" i="15"/>
  <c r="E16" i="15"/>
  <c r="E19" i="15"/>
  <c r="D19" i="15"/>
  <c r="E27" i="15"/>
  <c r="E29" i="15"/>
  <c r="E6" i="15"/>
  <c r="C31" i="15"/>
  <c r="E26" i="15"/>
  <c r="C9" i="15"/>
  <c r="E13" i="15"/>
  <c r="G7" i="15"/>
  <c r="E8" i="15"/>
  <c r="E7" i="15"/>
</calcChain>
</file>

<file path=xl/sharedStrings.xml><?xml version="1.0" encoding="utf-8"?>
<sst xmlns="http://schemas.openxmlformats.org/spreadsheetml/2006/main" count="265" uniqueCount="172">
  <si>
    <t>Показник</t>
  </si>
  <si>
    <t>зміна значення</t>
  </si>
  <si>
    <t>%</t>
  </si>
  <si>
    <t xml:space="preserve"> 2017 р.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</si>
  <si>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</si>
  <si>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</si>
  <si>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</si>
  <si>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</si>
  <si>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</si>
  <si>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</si>
  <si>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</si>
  <si>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</si>
  <si>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</si>
  <si>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</si>
  <si>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</si>
  <si>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</si>
  <si>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</si>
  <si>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</si>
  <si>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</si>
  <si>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</si>
  <si>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</si>
  <si>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</si>
  <si>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</si>
  <si>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</si>
  <si>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</si>
  <si>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</si>
  <si>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</si>
  <si>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</si>
  <si>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</si>
  <si>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</si>
  <si>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</si>
  <si>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</si>
  <si>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</si>
  <si>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</si>
  <si>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</si>
  <si>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</si>
  <si>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</si>
  <si>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</si>
  <si>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</si>
  <si>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</si>
  <si>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</si>
  <si>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</si>
  <si>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</si>
  <si>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</si>
  <si>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</si>
  <si>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</si>
  <si>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</si>
  <si>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</si>
  <si>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</si>
  <si>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</si>
  <si>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</si>
  <si>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</si>
  <si>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</si>
  <si>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</si>
  <si>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</si>
  <si>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</si>
  <si>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</si>
  <si>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</si>
  <si>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</si>
  <si>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</si>
  <si>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</si>
  <si>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</si>
  <si>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</si>
  <si>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</si>
  <si>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</si>
  <si>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</si>
  <si>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</si>
  <si>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</si>
  <si>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</si>
  <si>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</si>
  <si>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</si>
  <si>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</si>
  <si>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</si>
  <si>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</si>
  <si>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</si>
  <si>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</si>
  <si>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</si>
  <si>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</si>
  <si>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</si>
  <si>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</si>
  <si>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</si>
  <si>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</si>
  <si>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</si>
  <si>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</si>
  <si>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</si>
  <si>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</si>
  <si>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</si>
  <si>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</si>
  <si>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</si>
  <si>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</si>
  <si>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</si>
  <si>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</si>
  <si>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</si>
  <si>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</si>
  <si>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</si>
  <si>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</si>
  <si>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</si>
  <si>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</si>
  <si>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</si>
  <si>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</si>
  <si>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</si>
  <si>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</si>
  <si>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</si>
  <si>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</si>
  <si>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</si>
  <si>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</si>
  <si>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</si>
  <si>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</si>
  <si>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2017 рік</t>
  </si>
  <si>
    <t>2018 рік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</si>
  <si>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</si>
  <si>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</si>
  <si>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</si>
  <si>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</si>
  <si>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</si>
  <si>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</si>
  <si>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Станом на дату:</t>
  </si>
  <si>
    <t>15. Середній розмір заробітної плати у вакансіях, грн.</t>
  </si>
  <si>
    <t>16. Кількість претендентів на одну вакансію, особи</t>
  </si>
  <si>
    <t xml:space="preserve"> 2018 р.</t>
  </si>
  <si>
    <t>Всього</t>
  </si>
  <si>
    <t>Тернопільський  МРЦЗ</t>
  </si>
  <si>
    <t>Діяльність обласної служби зайнятості</t>
  </si>
  <si>
    <t xml:space="preserve"> + (-)               осіб</t>
  </si>
  <si>
    <t>1. Мали статус безробітного,  осіб</t>
  </si>
  <si>
    <t>2. Всього отримали роботу (у т.ч. до набуття статусу безробітного),  осіб</t>
  </si>
  <si>
    <t xml:space="preserve">   2.1. Працевлаштовано до набуття статусу,  осіб</t>
  </si>
  <si>
    <t xml:space="preserve">   2.3.2. Працевлаштовано з компенсацією витрат роботодавцю єдиного внеску,  осіб</t>
  </si>
  <si>
    <t>3. Проходили професійне навчання безробітні,  осіб</t>
  </si>
  <si>
    <t xml:space="preserve">   3.1. з них в ЦПТО,   осіб</t>
  </si>
  <si>
    <t>5. Брали участь у громадських та інших роботах тимчасового характеру,  осіб</t>
  </si>
  <si>
    <t>6. Кількість осіб, охоплених профорієнтаційними послугами,  осіб</t>
  </si>
  <si>
    <t>7. Отримували допомогу по безробіттю,  осіб</t>
  </si>
  <si>
    <t>8. Кількість роботодавців, які надали інформацію про вакансії,   одиниць</t>
  </si>
  <si>
    <t>9. Кількість вакансій,  одиниць</t>
  </si>
  <si>
    <t xml:space="preserve"> + (-)                        осіб</t>
  </si>
  <si>
    <t>10. Мали статус безробітного,  осіб</t>
  </si>
  <si>
    <t>11. Отримували допомогу по безробіттю,  осіб</t>
  </si>
  <si>
    <t>13. Кількість вакансій по формі 3-ПН,  одиниць</t>
  </si>
  <si>
    <t>Надання послуг обласною службою зайнятості</t>
  </si>
  <si>
    <t xml:space="preserve">     + 5,2 в.п.</t>
  </si>
  <si>
    <t>у 2,2 р.</t>
  </si>
  <si>
    <t>12. Середній розмір допомоги по безробіттю, грн.</t>
  </si>
  <si>
    <t>Кількість вакансій на кінець періоду, одиниць</t>
  </si>
  <si>
    <t>Середній розмір заробітної плати у вакансіях, грн.</t>
  </si>
  <si>
    <t>за формою 3-ПН</t>
  </si>
  <si>
    <t>Економічна активність населення у середньому за І півріччя 2017 -2018 рр.                                                                                                                                                   за місцем проживання та статтю</t>
  </si>
  <si>
    <t>у І півріччі 2017 -2018 рр.</t>
  </si>
  <si>
    <t>Шумська</t>
  </si>
  <si>
    <t>Чортківська</t>
  </si>
  <si>
    <t>Теребовлянська</t>
  </si>
  <si>
    <t>Підгаєцька</t>
  </si>
  <si>
    <t>Підволочиська</t>
  </si>
  <si>
    <t>Монастириська</t>
  </si>
  <si>
    <t>Лановецька</t>
  </si>
  <si>
    <t>Кременецька</t>
  </si>
  <si>
    <t>Козівська</t>
  </si>
  <si>
    <t>Зборівська</t>
  </si>
  <si>
    <t>Збаразька</t>
  </si>
  <si>
    <t>Заліщицька</t>
  </si>
  <si>
    <t>Гусятинська</t>
  </si>
  <si>
    <t>Бучацька</t>
  </si>
  <si>
    <t>Борщівська</t>
  </si>
  <si>
    <t>Бережанська</t>
  </si>
  <si>
    <t>січень-вересень           2018 р.</t>
  </si>
  <si>
    <t>січень-вересень          2017 р.</t>
  </si>
  <si>
    <t>Середній розмір допомоги по безробіттю у вересні грн.</t>
  </si>
  <si>
    <t>за січень-вересень 2017-2018 рр.</t>
  </si>
  <si>
    <t>у січні-вересні 2017 - 2018 рр.</t>
  </si>
  <si>
    <t>на                            1 жовтня          2017 р.</t>
  </si>
  <si>
    <t>на                            1 жовтня          2018 р.</t>
  </si>
  <si>
    <t>Назва філії, 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</si>
</sst>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">
    <xf numFmtId="0" fontId="0" fillId="0" borderId="0"/>
    <xf numFmtId="0" fontId="17" fillId="0" borderId="0"/>
    <xf numFmtId="0" fontId="1" fillId="0" borderId="0"/>
    <xf numFmtId="0" fontId="17" fillId="0" borderId="0"/>
    <xf numFmtId="0" fontId="46" fillId="0" borderId="0"/>
    <xf numFmtId="0" fontId="5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51" fillId="0" borderId="0"/>
    <xf numFmtId="0" fontId="35" fillId="0" borderId="0"/>
    <xf numFmtId="0" fontId="8" fillId="0" borderId="0"/>
    <xf numFmtId="0" fontId="62" fillId="0" borderId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2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6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0" borderId="0" applyNumberFormat="0" applyBorder="0" applyAlignment="0" applyProtection="0"/>
    <xf numFmtId="0" fontId="62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6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4" borderId="0" applyNumberFormat="0" applyBorder="0" applyAlignment="0" applyProtection="0"/>
    <xf numFmtId="0" fontId="72" fillId="19" borderId="0" applyNumberFormat="0" applyBorder="0" applyAlignment="0" applyProtection="0"/>
    <xf numFmtId="0" fontId="66" fillId="11" borderId="47" applyNumberFormat="0" applyAlignment="0" applyProtection="0"/>
    <xf numFmtId="0" fontId="70" fillId="16" borderId="48" applyNumberFormat="0" applyAlignment="0" applyProtection="0"/>
    <xf numFmtId="0" fontId="73" fillId="0" borderId="0" applyNumberFormat="0" applyFill="0" applyBorder="0" applyAlignment="0" applyProtection="0"/>
    <xf numFmtId="0" fontId="75" fillId="9" borderId="0" applyNumberFormat="0" applyBorder="0" applyAlignment="0" applyProtection="0"/>
    <xf numFmtId="0" fontId="67" fillId="0" borderId="49" applyNumberFormat="0" applyFill="0" applyAlignment="0" applyProtection="0"/>
    <xf numFmtId="0" fontId="68" fillId="0" borderId="50" applyNumberFormat="0" applyFill="0" applyAlignment="0" applyProtection="0"/>
    <xf numFmtId="0" fontId="69" fillId="0" borderId="51" applyNumberFormat="0" applyFill="0" applyAlignment="0" applyProtection="0"/>
    <xf numFmtId="0" fontId="69" fillId="0" borderId="0" applyNumberFormat="0" applyFill="0" applyBorder="0" applyAlignment="0" applyProtection="0"/>
    <xf numFmtId="0" fontId="64" fillId="6" borderId="47" applyNumberFormat="0" applyAlignment="0" applyProtection="0"/>
    <xf numFmtId="0" fontId="74" fillId="0" borderId="52" applyNumberFormat="0" applyFill="0" applyAlignment="0" applyProtection="0"/>
    <xf numFmtId="0" fontId="71" fillId="12" borderId="0" applyNumberFormat="0" applyBorder="0" applyAlignment="0" applyProtection="0"/>
    <xf numFmtId="0" fontId="62" fillId="7" borderId="53" applyNumberFormat="0" applyFont="0" applyAlignment="0" applyProtection="0"/>
    <xf numFmtId="0" fontId="65" fillId="11" borderId="54" applyNumberFormat="0" applyAlignment="0" applyProtection="0"/>
  </cellStyleXfs>
  <cellXfs count="301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10" applyNumberFormat="1" applyFont="1" applyFill="1" applyBorder="1" applyProtection="1"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2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" fontId="18" fillId="0" borderId="0" xfId="10" applyNumberFormat="1" applyFont="1" applyFill="1" applyBorder="1" applyProtection="1">
      <protection locked="0"/>
    </xf>
    <xf numFmtId="165" fontId="18" fillId="0" borderId="0" xfId="10" applyNumberFormat="1" applyFont="1" applyFill="1" applyBorder="1" applyProtection="1">
      <protection locked="0"/>
    </xf>
    <xf numFmtId="1" fontId="19" fillId="0" borderId="0" xfId="10" applyNumberFormat="1" applyFont="1" applyFill="1" applyBorder="1" applyProtection="1">
      <protection locked="0"/>
    </xf>
    <xf numFmtId="3" fontId="19" fillId="0" borderId="0" xfId="10" applyNumberFormat="1" applyFont="1" applyFill="1" applyBorder="1" applyProtection="1">
      <protection locked="0"/>
    </xf>
    <xf numFmtId="3" fontId="18" fillId="0" borderId="0" xfId="10" applyNumberFormat="1" applyFont="1" applyFill="1" applyBorder="1" applyProtection="1">
      <protection locked="0"/>
    </xf>
    <xf numFmtId="0" fontId="22" fillId="0" borderId="0" xfId="15" applyFont="1" applyFill="1"/>
    <xf numFmtId="0" fontId="24" fillId="0" borderId="0" xfId="15" applyFont="1" applyFill="1" applyBorder="1" applyAlignment="1">
      <alignment horizontal="center"/>
    </xf>
    <xf numFmtId="0" fontId="24" fillId="0" borderId="0" xfId="15" applyFont="1" applyFill="1"/>
    <xf numFmtId="0" fontId="26" fillId="0" borderId="0" xfId="15" applyFont="1" applyFill="1" applyAlignment="1">
      <alignment vertical="center"/>
    </xf>
    <xf numFmtId="0" fontId="28" fillId="0" borderId="0" xfId="15" applyFont="1" applyFill="1"/>
    <xf numFmtId="0" fontId="26" fillId="0" borderId="0" xfId="15" applyFont="1" applyFill="1" applyAlignment="1">
      <alignment vertical="center" wrapText="1"/>
    </xf>
    <xf numFmtId="0" fontId="28" fillId="0" borderId="0" xfId="15" applyFont="1" applyFill="1" applyAlignment="1">
      <alignment vertical="center"/>
    </xf>
    <xf numFmtId="0" fontId="28" fillId="0" borderId="0" xfId="15" applyFont="1" applyFill="1" applyAlignment="1">
      <alignment horizontal="center"/>
    </xf>
    <xf numFmtId="0" fontId="28" fillId="0" borderId="0" xfId="15" applyFont="1" applyFill="1" applyAlignment="1">
      <alignment wrapText="1"/>
    </xf>
    <xf numFmtId="3" fontId="33" fillId="0" borderId="2" xfId="15" applyNumberFormat="1" applyFont="1" applyFill="1" applyBorder="1" applyAlignment="1">
      <alignment horizontal="center" vertical="center"/>
    </xf>
    <xf numFmtId="0" fontId="24" fillId="0" borderId="0" xfId="15" applyFont="1" applyFill="1" applyAlignment="1">
      <alignment vertical="center"/>
    </xf>
    <xf numFmtId="3" fontId="34" fillId="0" borderId="0" xfId="15" applyNumberFormat="1" applyFont="1" applyFill="1" applyAlignment="1">
      <alignment horizontal="center" vertical="center"/>
    </xf>
    <xf numFmtId="3" fontId="32" fillId="0" borderId="2" xfId="15" applyNumberFormat="1" applyFont="1" applyFill="1" applyBorder="1" applyAlignment="1">
      <alignment horizontal="center" vertical="center" wrapText="1"/>
    </xf>
    <xf numFmtId="3" fontId="31" fillId="0" borderId="2" xfId="15" applyNumberFormat="1" applyFont="1" applyFill="1" applyBorder="1" applyAlignment="1">
      <alignment horizontal="center" vertical="center"/>
    </xf>
    <xf numFmtId="3" fontId="28" fillId="0" borderId="0" xfId="15" applyNumberFormat="1" applyFont="1" applyFill="1"/>
    <xf numFmtId="165" fontId="28" fillId="0" borderId="0" xfId="15" applyNumberFormat="1" applyFont="1" applyFill="1"/>
    <xf numFmtId="0" fontId="40" fillId="0" borderId="0" xfId="6" applyFont="1"/>
    <xf numFmtId="0" fontId="41" fillId="0" borderId="0" xfId="14" applyFont="1" applyFill="1" applyBorder="1" applyAlignment="1">
      <alignment horizontal="left"/>
    </xf>
    <xf numFmtId="0" fontId="42" fillId="0" borderId="5" xfId="6" applyFont="1" applyBorder="1" applyAlignment="1">
      <alignment horizontal="center" vertical="center" wrapText="1"/>
    </xf>
    <xf numFmtId="0" fontId="28" fillId="0" borderId="0" xfId="6" applyFont="1"/>
    <xf numFmtId="0" fontId="28" fillId="0" borderId="6" xfId="6" applyFont="1" applyBorder="1" applyAlignment="1">
      <alignment horizontal="center" vertical="center" wrapText="1"/>
    </xf>
    <xf numFmtId="0" fontId="45" fillId="0" borderId="0" xfId="6" applyFont="1" applyBorder="1" applyAlignment="1">
      <alignment horizontal="left" vertical="top" wrapText="1"/>
    </xf>
    <xf numFmtId="0" fontId="40" fillId="0" borderId="0" xfId="6" applyFont="1" applyFill="1"/>
    <xf numFmtId="165" fontId="10" fillId="0" borderId="0" xfId="5" applyNumberFormat="1" applyFont="1" applyAlignment="1">
      <alignment wrapText="1"/>
    </xf>
    <xf numFmtId="0" fontId="45" fillId="0" borderId="0" xfId="6" applyFont="1"/>
    <xf numFmtId="0" fontId="45" fillId="0" borderId="0" xfId="6" applyFont="1" applyBorder="1"/>
    <xf numFmtId="0" fontId="44" fillId="0" borderId="0" xfId="6" applyFont="1"/>
    <xf numFmtId="0" fontId="40" fillId="0" borderId="0" xfId="6" applyFont="1" applyBorder="1"/>
    <xf numFmtId="165" fontId="3" fillId="0" borderId="0" xfId="5" applyNumberFormat="1" applyFont="1" applyAlignment="1">
      <alignment wrapText="1"/>
    </xf>
    <xf numFmtId="0" fontId="10" fillId="0" borderId="0" xfId="5" applyFont="1"/>
    <xf numFmtId="0" fontId="32" fillId="0" borderId="0" xfId="6" applyFont="1" applyFill="1" applyAlignment="1"/>
    <xf numFmtId="0" fontId="28" fillId="0" borderId="0" xfId="6" applyFont="1" applyFill="1" applyAlignment="1"/>
    <xf numFmtId="0" fontId="17" fillId="0" borderId="0" xfId="6" applyFill="1"/>
    <xf numFmtId="0" fontId="28" fillId="0" borderId="0" xfId="6" applyFont="1" applyFill="1" applyAlignment="1">
      <alignment horizontal="center" vertical="center" wrapText="1"/>
    </xf>
    <xf numFmtId="0" fontId="43" fillId="0" borderId="0" xfId="6" applyFont="1" applyFill="1" applyAlignment="1">
      <alignment horizontal="center" vertical="center" wrapText="1"/>
    </xf>
    <xf numFmtId="0" fontId="48" fillId="0" borderId="2" xfId="6" applyFont="1" applyFill="1" applyBorder="1" applyAlignment="1">
      <alignment horizontal="left" vertical="center" wrapText="1"/>
    </xf>
    <xf numFmtId="164" fontId="48" fillId="0" borderId="2" xfId="6" applyNumberFormat="1" applyFont="1" applyFill="1" applyBorder="1" applyAlignment="1">
      <alignment horizontal="center" vertical="center" wrapText="1"/>
    </xf>
    <xf numFmtId="164" fontId="48" fillId="0" borderId="2" xfId="5" applyNumberFormat="1" applyFont="1" applyFill="1" applyBorder="1" applyAlignment="1">
      <alignment horizontal="center" vertical="center" wrapText="1"/>
    </xf>
    <xf numFmtId="165" fontId="48" fillId="0" borderId="2" xfId="6" applyNumberFormat="1" applyFont="1" applyFill="1" applyBorder="1" applyAlignment="1">
      <alignment horizontal="center" vertical="center"/>
    </xf>
    <xf numFmtId="0" fontId="43" fillId="0" borderId="0" xfId="6" applyFont="1" applyFill="1" applyAlignment="1">
      <alignment vertical="center"/>
    </xf>
    <xf numFmtId="0" fontId="40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40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8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49" fontId="27" fillId="0" borderId="2" xfId="6" applyNumberFormat="1" applyFont="1" applyFill="1" applyBorder="1" applyAlignment="1">
      <alignment horizontal="center" vertical="center" wrapText="1"/>
    </xf>
    <xf numFmtId="164" fontId="35" fillId="0" borderId="7" xfId="6" applyNumberFormat="1" applyFont="1" applyFill="1" applyBorder="1" applyAlignment="1">
      <alignment horizontal="center" vertical="center"/>
    </xf>
    <xf numFmtId="164" fontId="35" fillId="0" borderId="8" xfId="6" applyNumberFormat="1" applyFont="1" applyBorder="1" applyAlignment="1">
      <alignment horizontal="center" vertical="center"/>
    </xf>
    <xf numFmtId="164" fontId="35" fillId="0" borderId="7" xfId="6" applyNumberFormat="1" applyFont="1" applyBorder="1" applyAlignment="1">
      <alignment horizontal="center" vertical="center"/>
    </xf>
    <xf numFmtId="164" fontId="35" fillId="0" borderId="9" xfId="6" applyNumberFormat="1" applyFont="1" applyBorder="1" applyAlignment="1">
      <alignment horizontal="center" vertical="center"/>
    </xf>
    <xf numFmtId="164" fontId="35" fillId="0" borderId="10" xfId="6" applyNumberFormat="1" applyFont="1" applyBorder="1" applyAlignment="1">
      <alignment horizontal="center" vertical="center"/>
    </xf>
    <xf numFmtId="164" fontId="36" fillId="0" borderId="11" xfId="6" applyNumberFormat="1" applyFont="1" applyFill="1" applyBorder="1" applyAlignment="1">
      <alignment horizontal="center" vertical="center"/>
    </xf>
    <xf numFmtId="164" fontId="36" fillId="0" borderId="12" xfId="6" applyNumberFormat="1" applyFont="1" applyBorder="1" applyAlignment="1">
      <alignment horizontal="center" vertical="center"/>
    </xf>
    <xf numFmtId="164" fontId="36" fillId="0" borderId="13" xfId="6" applyNumberFormat="1" applyFont="1" applyBorder="1" applyAlignment="1">
      <alignment horizontal="center" vertical="center"/>
    </xf>
    <xf numFmtId="164" fontId="36" fillId="0" borderId="3" xfId="6" applyNumberFormat="1" applyFont="1" applyBorder="1" applyAlignment="1">
      <alignment horizontal="center" vertical="center"/>
    </xf>
    <xf numFmtId="164" fontId="35" fillId="0" borderId="14" xfId="6" applyNumberFormat="1" applyFont="1" applyFill="1" applyBorder="1" applyAlignment="1">
      <alignment horizontal="center" vertical="center"/>
    </xf>
    <xf numFmtId="164" fontId="35" fillId="0" borderId="15" xfId="6" applyNumberFormat="1" applyFont="1" applyFill="1" applyBorder="1" applyAlignment="1">
      <alignment horizontal="center" vertical="center"/>
    </xf>
    <xf numFmtId="164" fontId="35" fillId="0" borderId="16" xfId="6" applyNumberFormat="1" applyFont="1" applyFill="1" applyBorder="1" applyAlignment="1">
      <alignment horizontal="center" vertical="center"/>
    </xf>
    <xf numFmtId="164" fontId="35" fillId="0" borderId="17" xfId="6" applyNumberFormat="1" applyFont="1" applyFill="1" applyBorder="1" applyAlignment="1">
      <alignment horizontal="center" vertical="center"/>
    </xf>
    <xf numFmtId="164" fontId="36" fillId="0" borderId="18" xfId="6" applyNumberFormat="1" applyFont="1" applyFill="1" applyBorder="1" applyAlignment="1">
      <alignment horizontal="center" vertical="center"/>
    </xf>
    <xf numFmtId="164" fontId="36" fillId="0" borderId="19" xfId="6" applyNumberFormat="1" applyFont="1" applyFill="1" applyBorder="1" applyAlignment="1">
      <alignment horizontal="center" vertical="center"/>
    </xf>
    <xf numFmtId="164" fontId="36" fillId="0" borderId="20" xfId="6" applyNumberFormat="1" applyFont="1" applyFill="1" applyBorder="1" applyAlignment="1">
      <alignment horizontal="center" vertical="center"/>
    </xf>
    <xf numFmtId="164" fontId="36" fillId="0" borderId="21" xfId="6" applyNumberFormat="1" applyFont="1" applyFill="1" applyBorder="1" applyAlignment="1">
      <alignment horizontal="center" vertical="center"/>
    </xf>
    <xf numFmtId="164" fontId="35" fillId="0" borderId="22" xfId="6" applyNumberFormat="1" applyFont="1" applyFill="1" applyBorder="1" applyAlignment="1">
      <alignment horizontal="center" vertical="center"/>
    </xf>
    <xf numFmtId="164" fontId="35" fillId="0" borderId="23" xfId="6" applyNumberFormat="1" applyFont="1" applyFill="1" applyBorder="1" applyAlignment="1">
      <alignment horizontal="center" vertical="center"/>
    </xf>
    <xf numFmtId="164" fontId="35" fillId="0" borderId="24" xfId="6" applyNumberFormat="1" applyFont="1" applyFill="1" applyBorder="1" applyAlignment="1">
      <alignment horizontal="center" vertical="center"/>
    </xf>
    <xf numFmtId="164" fontId="35" fillId="0" borderId="25" xfId="6" applyNumberFormat="1" applyFont="1" applyFill="1" applyBorder="1" applyAlignment="1">
      <alignment horizontal="center" vertical="center"/>
    </xf>
    <xf numFmtId="164" fontId="36" fillId="0" borderId="12" xfId="6" applyNumberFormat="1" applyFont="1" applyFill="1" applyBorder="1" applyAlignment="1">
      <alignment horizontal="center" vertical="center"/>
    </xf>
    <xf numFmtId="164" fontId="36" fillId="0" borderId="13" xfId="6" applyNumberFormat="1" applyFont="1" applyFill="1" applyBorder="1" applyAlignment="1">
      <alignment horizontal="center" vertical="center"/>
    </xf>
    <xf numFmtId="164" fontId="36" fillId="0" borderId="3" xfId="6" applyNumberFormat="1" applyFont="1" applyFill="1" applyBorder="1" applyAlignment="1">
      <alignment horizontal="center" vertical="center"/>
    </xf>
    <xf numFmtId="0" fontId="4" fillId="2" borderId="8" xfId="6" applyFont="1" applyFill="1" applyBorder="1" applyAlignment="1">
      <alignment horizontal="left" vertical="center" wrapText="1"/>
    </xf>
    <xf numFmtId="0" fontId="49" fillId="0" borderId="12" xfId="6" applyFont="1" applyBorder="1" applyAlignment="1">
      <alignment horizontal="left" vertical="center" wrapText="1"/>
    </xf>
    <xf numFmtId="0" fontId="4" fillId="0" borderId="15" xfId="6" applyFont="1" applyFill="1" applyBorder="1" applyAlignment="1">
      <alignment horizontal="left" vertical="center" wrapText="1"/>
    </xf>
    <xf numFmtId="0" fontId="49" fillId="0" borderId="19" xfId="6" applyFont="1" applyFill="1" applyBorder="1" applyAlignment="1">
      <alignment horizontal="left" vertical="center" wrapText="1"/>
    </xf>
    <xf numFmtId="0" fontId="4" fillId="0" borderId="23" xfId="6" applyFont="1" applyFill="1" applyBorder="1" applyAlignment="1">
      <alignment horizontal="left" vertical="center" wrapText="1"/>
    </xf>
    <xf numFmtId="0" fontId="49" fillId="0" borderId="12" xfId="6" applyFont="1" applyFill="1" applyBorder="1" applyAlignment="1">
      <alignment horizontal="left" vertical="center" wrapText="1"/>
    </xf>
    <xf numFmtId="49" fontId="48" fillId="0" borderId="26" xfId="6" applyNumberFormat="1" applyFont="1" applyFill="1" applyBorder="1" applyAlignment="1">
      <alignment horizontal="center" vertical="center" wrapText="1"/>
    </xf>
    <xf numFmtId="49" fontId="48" fillId="0" borderId="27" xfId="6" applyNumberFormat="1" applyFont="1" applyFill="1" applyBorder="1" applyAlignment="1">
      <alignment horizontal="center" vertical="center" wrapText="1"/>
    </xf>
    <xf numFmtId="49" fontId="48" fillId="0" borderId="28" xfId="6" applyNumberFormat="1" applyFont="1" applyFill="1" applyBorder="1" applyAlignment="1">
      <alignment horizontal="center" vertical="center" wrapText="1"/>
    </xf>
    <xf numFmtId="0" fontId="1" fillId="0" borderId="0" xfId="13" applyFont="1" applyAlignment="1">
      <alignment vertical="top"/>
    </xf>
    <xf numFmtId="0" fontId="49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49" fillId="0" borderId="0" xfId="13" applyFont="1" applyFill="1" applyAlignment="1">
      <alignment horizontal="right" vertical="center"/>
    </xf>
    <xf numFmtId="0" fontId="39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0" fillId="0" borderId="0" xfId="13" applyFont="1" applyAlignment="1">
      <alignment horizontal="center" vertical="center"/>
    </xf>
    <xf numFmtId="0" fontId="10" fillId="0" borderId="2" xfId="13" applyFont="1" applyFill="1" applyBorder="1" applyAlignment="1">
      <alignment horizontal="center" vertical="center" wrapText="1"/>
    </xf>
    <xf numFmtId="0" fontId="10" fillId="0" borderId="2" xfId="13" applyFont="1" applyBorder="1" applyAlignment="1">
      <alignment horizontal="center" vertical="center" wrapText="1"/>
    </xf>
    <xf numFmtId="0" fontId="10" fillId="0" borderId="2" xfId="13" applyNumberFormat="1" applyFont="1" applyBorder="1" applyAlignment="1">
      <alignment horizontal="center" vertical="center" wrapText="1"/>
    </xf>
    <xf numFmtId="3" fontId="4" fillId="0" borderId="2" xfId="6" applyNumberFormat="1" applyFont="1" applyBorder="1" applyAlignment="1">
      <alignment horizontal="center" vertical="center"/>
    </xf>
    <xf numFmtId="0" fontId="20" fillId="0" borderId="0" xfId="13" applyFont="1" applyAlignment="1">
      <alignment horizontal="center" vertical="center"/>
    </xf>
    <xf numFmtId="0" fontId="20" fillId="0" borderId="2" xfId="10" applyNumberFormat="1" applyFont="1" applyFill="1" applyBorder="1" applyAlignment="1" applyProtection="1">
      <alignment horizontal="left" vertical="center"/>
      <protection locked="0"/>
    </xf>
    <xf numFmtId="3" fontId="20" fillId="0" borderId="2" xfId="6" applyNumberFormat="1" applyFont="1" applyBorder="1" applyAlignment="1">
      <alignment horizontal="center" vertical="center"/>
    </xf>
    <xf numFmtId="164" fontId="20" fillId="0" borderId="2" xfId="6" applyNumberFormat="1" applyFont="1" applyBorder="1" applyAlignment="1">
      <alignment horizontal="center" vertical="center"/>
    </xf>
    <xf numFmtId="165" fontId="20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20" fillId="4" borderId="0" xfId="13" applyNumberFormat="1" applyFont="1" applyFill="1" applyAlignment="1">
      <alignment horizontal="center" vertical="center"/>
    </xf>
    <xf numFmtId="3" fontId="20" fillId="0" borderId="2" xfId="6" applyNumberFormat="1" applyFont="1" applyFill="1" applyBorder="1" applyAlignment="1">
      <alignment horizontal="center" vertical="center"/>
    </xf>
    <xf numFmtId="0" fontId="1" fillId="0" borderId="0" xfId="13" applyFont="1"/>
    <xf numFmtId="0" fontId="30" fillId="0" borderId="0" xfId="15" applyFont="1" applyFill="1" applyAlignment="1">
      <alignment horizontal="center"/>
    </xf>
    <xf numFmtId="0" fontId="25" fillId="0" borderId="2" xfId="15" applyFont="1" applyFill="1" applyBorder="1" applyAlignment="1">
      <alignment horizontal="center" vertical="center" wrapText="1"/>
    </xf>
    <xf numFmtId="3" fontId="55" fillId="3" borderId="2" xfId="15" applyNumberFormat="1" applyFont="1" applyFill="1" applyBorder="1" applyAlignment="1">
      <alignment horizontal="center" vertical="center"/>
    </xf>
    <xf numFmtId="3" fontId="52" fillId="0" borderId="2" xfId="1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64" fontId="25" fillId="0" borderId="2" xfId="15" applyNumberFormat="1" applyFont="1" applyFill="1" applyBorder="1" applyAlignment="1">
      <alignment horizontal="center" vertical="center" wrapText="1"/>
    </xf>
    <xf numFmtId="0" fontId="32" fillId="0" borderId="2" xfId="15" applyFont="1" applyFill="1" applyBorder="1" applyAlignment="1">
      <alignment horizontal="left" vertical="center" wrapText="1"/>
    </xf>
    <xf numFmtId="164" fontId="31" fillId="0" borderId="2" xfId="15" applyNumberFormat="1" applyFont="1" applyFill="1" applyBorder="1" applyAlignment="1">
      <alignment horizontal="center" vertical="center" wrapText="1"/>
    </xf>
    <xf numFmtId="0" fontId="33" fillId="0" borderId="2" xfId="15" applyFont="1" applyFill="1" applyBorder="1" applyAlignment="1">
      <alignment horizontal="center" vertical="center" wrapText="1"/>
    </xf>
    <xf numFmtId="164" fontId="33" fillId="0" borderId="2" xfId="15" applyNumberFormat="1" applyFont="1" applyFill="1" applyBorder="1" applyAlignment="1">
      <alignment horizontal="center" vertical="center"/>
    </xf>
    <xf numFmtId="0" fontId="20" fillId="0" borderId="2" xfId="11" applyFont="1" applyBorder="1" applyAlignment="1">
      <alignment vertical="center" wrapText="1"/>
    </xf>
    <xf numFmtId="3" fontId="56" fillId="3" borderId="2" xfId="15" applyNumberFormat="1" applyFont="1" applyFill="1" applyBorder="1" applyAlignment="1">
      <alignment horizontal="center" vertical="center"/>
    </xf>
    <xf numFmtId="164" fontId="32" fillId="0" borderId="2" xfId="15" applyNumberFormat="1" applyFont="1" applyFill="1" applyBorder="1" applyAlignment="1">
      <alignment horizontal="center" vertical="center" wrapText="1"/>
    </xf>
    <xf numFmtId="0" fontId="1" fillId="0" borderId="0" xfId="9" applyFont="1"/>
    <xf numFmtId="0" fontId="1" fillId="0" borderId="2" xfId="9" applyFont="1" applyFill="1" applyBorder="1" applyAlignment="1">
      <alignment horizontal="center" vertical="center"/>
    </xf>
    <xf numFmtId="0" fontId="53" fillId="0" borderId="2" xfId="9" applyFont="1" applyFill="1" applyBorder="1" applyAlignment="1">
      <alignment horizontal="center" vertical="center" wrapText="1"/>
    </xf>
    <xf numFmtId="0" fontId="4" fillId="0" borderId="25" xfId="9" applyFont="1" applyBorder="1" applyAlignment="1">
      <alignment vertical="center" wrapText="1"/>
    </xf>
    <xf numFmtId="165" fontId="4" fillId="0" borderId="25" xfId="9" applyNumberFormat="1" applyFont="1" applyFill="1" applyBorder="1" applyAlignment="1">
      <alignment horizontal="center" vertical="center"/>
    </xf>
    <xf numFmtId="0" fontId="20" fillId="0" borderId="3" xfId="9" applyFont="1" applyBorder="1" applyAlignment="1">
      <alignment vertical="center" wrapText="1"/>
    </xf>
    <xf numFmtId="165" fontId="20" fillId="0" borderId="3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165" fontId="4" fillId="0" borderId="2" xfId="9" applyNumberFormat="1" applyFont="1" applyFill="1" applyBorder="1" applyAlignment="1">
      <alignment horizontal="center" vertical="center"/>
    </xf>
    <xf numFmtId="164" fontId="1" fillId="0" borderId="0" xfId="9" applyNumberFormat="1" applyFont="1" applyAlignment="1">
      <alignment horizontal="center" vertical="center"/>
    </xf>
    <xf numFmtId="0" fontId="4" fillId="0" borderId="29" xfId="9" applyFont="1" applyBorder="1" applyAlignment="1">
      <alignment vertical="center" wrapText="1"/>
    </xf>
    <xf numFmtId="164" fontId="4" fillId="0" borderId="36" xfId="9" applyNumberFormat="1" applyFont="1" applyFill="1" applyBorder="1" applyAlignment="1">
      <alignment horizontal="center" vertical="center" wrapText="1"/>
    </xf>
    <xf numFmtId="0" fontId="1" fillId="0" borderId="0" xfId="9" applyFont="1" applyAlignment="1">
      <alignment horizontal="center" vertical="center"/>
    </xf>
    <xf numFmtId="0" fontId="1" fillId="0" borderId="0" xfId="9" applyFont="1" applyAlignment="1">
      <alignment horizontal="left" vertical="center"/>
    </xf>
    <xf numFmtId="0" fontId="4" fillId="0" borderId="25" xfId="9" applyFont="1" applyBorder="1" applyAlignment="1">
      <alignment horizontal="left" vertical="center" wrapText="1" indent="1"/>
    </xf>
    <xf numFmtId="0" fontId="4" fillId="0" borderId="17" xfId="9" applyFont="1" applyBorder="1" applyAlignment="1">
      <alignment horizontal="left" vertical="center" wrapText="1" indent="1"/>
    </xf>
    <xf numFmtId="0" fontId="4" fillId="0" borderId="3" xfId="9" applyFont="1" applyBorder="1" applyAlignment="1">
      <alignment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0" fontId="4" fillId="0" borderId="17" xfId="9" applyFont="1" applyBorder="1" applyAlignment="1">
      <alignment vertical="center" wrapText="1"/>
    </xf>
    <xf numFmtId="0" fontId="1" fillId="0" borderId="0" xfId="9" applyFont="1" applyFill="1"/>
    <xf numFmtId="0" fontId="4" fillId="3" borderId="3" xfId="9" applyFont="1" applyFill="1" applyBorder="1" applyAlignment="1">
      <alignment vertical="center" wrapText="1"/>
    </xf>
    <xf numFmtId="3" fontId="1" fillId="0" borderId="0" xfId="9" applyNumberFormat="1" applyFont="1"/>
    <xf numFmtId="0" fontId="20" fillId="0" borderId="46" xfId="9" applyFont="1" applyFill="1" applyBorder="1" applyAlignment="1">
      <alignment vertical="center" wrapText="1"/>
    </xf>
    <xf numFmtId="0" fontId="1" fillId="0" borderId="2" xfId="9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vertical="center" wrapText="1"/>
    </xf>
    <xf numFmtId="165" fontId="4" fillId="0" borderId="2" xfId="8" applyNumberFormat="1" applyFont="1" applyFill="1" applyBorder="1" applyAlignment="1">
      <alignment horizontal="center" vertical="center"/>
    </xf>
    <xf numFmtId="0" fontId="1" fillId="0" borderId="0" xfId="9" applyFont="1" applyBorder="1"/>
    <xf numFmtId="0" fontId="60" fillId="0" borderId="2" xfId="2" applyFont="1" applyFill="1" applyBorder="1" applyAlignment="1">
      <alignment vertical="center" wrapText="1"/>
    </xf>
    <xf numFmtId="3" fontId="4" fillId="0" borderId="2" xfId="8" applyNumberFormat="1" applyFont="1" applyFill="1" applyBorder="1" applyAlignment="1">
      <alignment horizontal="center" vertical="center" wrapText="1"/>
    </xf>
    <xf numFmtId="3" fontId="20" fillId="0" borderId="3" xfId="9" applyNumberFormat="1" applyFont="1" applyFill="1" applyBorder="1" applyAlignment="1">
      <alignment horizontal="center" vertical="center" wrapText="1"/>
    </xf>
    <xf numFmtId="3" fontId="4" fillId="0" borderId="36" xfId="9" applyNumberFormat="1" applyFont="1" applyFill="1" applyBorder="1" applyAlignment="1">
      <alignment horizontal="center" vertical="center" wrapText="1"/>
    </xf>
    <xf numFmtId="3" fontId="4" fillId="0" borderId="17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3" fontId="4" fillId="0" borderId="2" xfId="10" applyNumberFormat="1" applyFont="1" applyFill="1" applyBorder="1" applyAlignment="1" applyProtection="1">
      <alignment horizontal="center" vertical="center"/>
      <protection locked="0"/>
    </xf>
    <xf numFmtId="1" fontId="4" fillId="0" borderId="2" xfId="9" applyNumberFormat="1" applyFont="1" applyFill="1" applyBorder="1" applyAlignment="1">
      <alignment horizontal="center" vertical="center"/>
    </xf>
    <xf numFmtId="1" fontId="4" fillId="0" borderId="2" xfId="9" applyNumberFormat="1" applyFont="1" applyFill="1" applyBorder="1" applyAlignment="1">
      <alignment horizontal="center" vertical="center" wrapText="1"/>
    </xf>
    <xf numFmtId="1" fontId="4" fillId="0" borderId="2" xfId="8" applyNumberFormat="1" applyFont="1" applyFill="1" applyBorder="1" applyAlignment="1">
      <alignment horizontal="center" vertical="center"/>
    </xf>
    <xf numFmtId="3" fontId="4" fillId="0" borderId="2" xfId="9" applyNumberFormat="1" applyFont="1" applyFill="1" applyBorder="1" applyAlignment="1">
      <alignment horizontal="center" vertical="center"/>
    </xf>
    <xf numFmtId="1" fontId="4" fillId="0" borderId="3" xfId="9" applyNumberFormat="1" applyFont="1" applyFill="1" applyBorder="1" applyAlignment="1">
      <alignment horizontal="center" vertical="center"/>
    </xf>
    <xf numFmtId="0" fontId="28" fillId="0" borderId="0" xfId="15" applyFont="1" applyFill="1" applyAlignment="1">
      <alignment horizontal="center" vertical="center"/>
    </xf>
    <xf numFmtId="1" fontId="9" fillId="3" borderId="0" xfId="10" applyNumberFormat="1" applyFont="1" applyFill="1" applyProtection="1">
      <protection locked="0"/>
    </xf>
    <xf numFmtId="1" fontId="20" fillId="0" borderId="3" xfId="9" applyNumberFormat="1" applyFont="1" applyFill="1" applyBorder="1" applyAlignment="1">
      <alignment horizontal="center" vertical="center"/>
    </xf>
    <xf numFmtId="1" fontId="4" fillId="0" borderId="25" xfId="9" applyNumberFormat="1" applyFont="1" applyFill="1" applyBorder="1" applyAlignment="1">
      <alignment horizontal="center" vertical="center"/>
    </xf>
    <xf numFmtId="3" fontId="4" fillId="3" borderId="36" xfId="9" applyNumberFormat="1" applyFont="1" applyFill="1" applyBorder="1" applyAlignment="1">
      <alignment horizontal="center" vertical="center"/>
    </xf>
    <xf numFmtId="165" fontId="4" fillId="3" borderId="25" xfId="9" applyNumberFormat="1" applyFont="1" applyFill="1" applyBorder="1" applyAlignment="1">
      <alignment horizontal="center" vertical="center"/>
    </xf>
    <xf numFmtId="3" fontId="4" fillId="3" borderId="25" xfId="9" applyNumberFormat="1" applyFont="1" applyFill="1" applyBorder="1" applyAlignment="1">
      <alignment horizontal="center" vertical="center" wrapText="1"/>
    </xf>
    <xf numFmtId="165" fontId="4" fillId="3" borderId="17" xfId="9" applyNumberFormat="1" applyFont="1" applyFill="1" applyBorder="1" applyAlignment="1">
      <alignment horizontal="center" vertical="center"/>
    </xf>
    <xf numFmtId="3" fontId="25" fillId="0" borderId="2" xfId="15" applyNumberFormat="1" applyFont="1" applyFill="1" applyBorder="1" applyAlignment="1">
      <alignment horizontal="center" vertical="center"/>
    </xf>
    <xf numFmtId="3" fontId="55" fillId="0" borderId="2" xfId="15" applyNumberFormat="1" applyFont="1" applyFill="1" applyBorder="1" applyAlignment="1">
      <alignment horizontal="center" vertical="center"/>
    </xf>
    <xf numFmtId="1" fontId="20" fillId="0" borderId="2" xfId="9" applyNumberFormat="1" applyFont="1" applyFill="1" applyBorder="1" applyAlignment="1">
      <alignment horizontal="center" vertical="center"/>
    </xf>
    <xf numFmtId="165" fontId="1" fillId="0" borderId="0" xfId="10" applyNumberFormat="1" applyFont="1" applyFill="1" applyBorder="1" applyProtection="1">
      <protection locked="0"/>
    </xf>
    <xf numFmtId="0" fontId="26" fillId="0" borderId="2" xfId="6" applyFont="1" applyFill="1" applyBorder="1" applyAlignment="1">
      <alignment horizontal="center" vertical="center" wrapText="1"/>
    </xf>
    <xf numFmtId="0" fontId="38" fillId="0" borderId="0" xfId="13" applyFont="1" applyFill="1" applyAlignment="1">
      <alignment horizontal="center" vertical="top" wrapText="1"/>
    </xf>
    <xf numFmtId="0" fontId="39" fillId="0" borderId="2" xfId="13" applyFont="1" applyBorder="1" applyAlignment="1">
      <alignment horizontal="center" vertical="center" wrapText="1"/>
    </xf>
    <xf numFmtId="14" fontId="25" fillId="0" borderId="2" xfId="1" applyNumberFormat="1" applyFont="1" applyBorder="1" applyAlignment="1">
      <alignment horizontal="center" vertical="center" wrapText="1"/>
    </xf>
    <xf numFmtId="0" fontId="21" fillId="0" borderId="2" xfId="15" applyFont="1" applyFill="1" applyBorder="1" applyAlignment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20" fillId="0" borderId="2" xfId="6" applyNumberFormat="1" applyFont="1" applyFill="1" applyBorder="1" applyAlignment="1">
      <alignment horizontal="center" vertical="center"/>
    </xf>
    <xf numFmtId="0" fontId="1" fillId="0" borderId="0" xfId="13" applyFont="1" applyAlignment="1">
      <alignment vertical="center"/>
    </xf>
    <xf numFmtId="3" fontId="1" fillId="0" borderId="0" xfId="13" applyNumberFormat="1" applyFont="1" applyAlignment="1">
      <alignment vertical="center"/>
    </xf>
    <xf numFmtId="164" fontId="4" fillId="0" borderId="2" xfId="6" applyNumberFormat="1" applyFont="1" applyBorder="1" applyAlignment="1">
      <alignment horizontal="center" vertical="center"/>
    </xf>
    <xf numFmtId="3" fontId="4" fillId="0" borderId="2" xfId="6" applyNumberFormat="1" applyFont="1" applyFill="1" applyBorder="1" applyAlignment="1">
      <alignment horizontal="center" vertical="center"/>
    </xf>
    <xf numFmtId="0" fontId="4" fillId="0" borderId="2" xfId="13" applyFont="1" applyBorder="1" applyAlignment="1">
      <alignment horizontal="center" vertical="center"/>
    </xf>
    <xf numFmtId="3" fontId="26" fillId="0" borderId="0" xfId="15" applyNumberFormat="1" applyFont="1" applyFill="1"/>
    <xf numFmtId="0" fontId="26" fillId="0" borderId="0" xfId="15" applyFont="1" applyFill="1"/>
    <xf numFmtId="0" fontId="50" fillId="0" borderId="0" xfId="6" applyFont="1" applyAlignment="1">
      <alignment horizontal="center" vertical="center" wrapText="1"/>
    </xf>
    <xf numFmtId="0" fontId="41" fillId="0" borderId="30" xfId="14" applyFont="1" applyFill="1" applyBorder="1" applyAlignment="1">
      <alignment horizontal="left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6" applyFont="1" applyBorder="1" applyAlignment="1">
      <alignment horizontal="center" vertical="center"/>
    </xf>
    <xf numFmtId="0" fontId="22" fillId="0" borderId="34" xfId="6" applyFont="1" applyBorder="1" applyAlignment="1">
      <alignment horizontal="center" vertical="center"/>
    </xf>
    <xf numFmtId="0" fontId="22" fillId="0" borderId="35" xfId="6" applyFont="1" applyBorder="1" applyAlignment="1">
      <alignment horizontal="center" vertical="center"/>
    </xf>
    <xf numFmtId="0" fontId="47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27" fillId="0" borderId="2" xfId="6" applyFont="1" applyFill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center" vertical="center" wrapText="1"/>
    </xf>
    <xf numFmtId="0" fontId="37" fillId="0" borderId="0" xfId="6" applyFont="1" applyFill="1" applyBorder="1" applyAlignment="1">
      <alignment horizontal="center" vertical="center" wrapText="1"/>
    </xf>
    <xf numFmtId="0" fontId="42" fillId="0" borderId="0" xfId="6" applyFont="1" applyFill="1" applyBorder="1" applyAlignment="1">
      <alignment horizontal="right"/>
    </xf>
    <xf numFmtId="0" fontId="38" fillId="0" borderId="0" xfId="13" applyFont="1" applyFill="1" applyAlignment="1">
      <alignment horizontal="center" vertical="top" wrapText="1"/>
    </xf>
    <xf numFmtId="0" fontId="38" fillId="0" borderId="2" xfId="13" applyFont="1" applyFill="1" applyBorder="1" applyAlignment="1">
      <alignment horizontal="center" vertical="top" wrapText="1"/>
    </xf>
    <xf numFmtId="49" fontId="39" fillId="0" borderId="2" xfId="13" applyNumberFormat="1" applyFont="1" applyBorder="1" applyAlignment="1">
      <alignment horizontal="center" vertical="center" wrapText="1"/>
    </xf>
    <xf numFmtId="0" fontId="39" fillId="0" borderId="2" xfId="13" applyFont="1" applyBorder="1" applyAlignment="1">
      <alignment horizontal="center" vertical="center" wrapText="1"/>
    </xf>
    <xf numFmtId="0" fontId="21" fillId="0" borderId="0" xfId="15" applyFont="1" applyFill="1" applyAlignment="1">
      <alignment horizontal="center" wrapText="1"/>
    </xf>
    <xf numFmtId="0" fontId="23" fillId="0" borderId="0" xfId="15" applyFont="1" applyFill="1" applyAlignment="1">
      <alignment horizontal="center"/>
    </xf>
    <xf numFmtId="0" fontId="24" fillId="0" borderId="36" xfId="15" applyFont="1" applyFill="1" applyBorder="1" applyAlignment="1">
      <alignment horizontal="center"/>
    </xf>
    <xf numFmtId="0" fontId="24" fillId="0" borderId="3" xfId="15" applyFont="1" applyFill="1" applyBorder="1" applyAlignment="1">
      <alignment horizontal="center"/>
    </xf>
    <xf numFmtId="14" fontId="25" fillId="0" borderId="2" xfId="1" applyNumberFormat="1" applyFont="1" applyBorder="1" applyAlignment="1">
      <alignment horizontal="center" vertical="center" wrapText="1"/>
    </xf>
    <xf numFmtId="0" fontId="29" fillId="0" borderId="0" xfId="15" applyFont="1" applyFill="1" applyAlignment="1">
      <alignment horizontal="center" wrapText="1"/>
    </xf>
    <xf numFmtId="0" fontId="23" fillId="0" borderId="0" xfId="15" applyFont="1" applyFill="1" applyAlignment="1">
      <alignment horizontal="center" wrapText="1"/>
    </xf>
    <xf numFmtId="0" fontId="24" fillId="0" borderId="2" xfId="15" applyFont="1" applyFill="1" applyBorder="1" applyAlignment="1">
      <alignment horizontal="center"/>
    </xf>
    <xf numFmtId="0" fontId="21" fillId="0" borderId="2" xfId="15" applyFont="1" applyFill="1" applyBorder="1" applyAlignment="1">
      <alignment horizontal="center" vertical="center" wrapText="1"/>
    </xf>
    <xf numFmtId="0" fontId="58" fillId="0" borderId="0" xfId="9" applyFont="1" applyAlignment="1">
      <alignment horizontal="center"/>
    </xf>
    <xf numFmtId="0" fontId="3" fillId="0" borderId="2" xfId="9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1" fillId="0" borderId="2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0" fontId="4" fillId="0" borderId="37" xfId="9" applyFont="1" applyFill="1" applyBorder="1" applyAlignment="1">
      <alignment horizontal="center" vertical="center"/>
    </xf>
    <xf numFmtId="0" fontId="7" fillId="0" borderId="38" xfId="9" applyFont="1" applyFill="1" applyBorder="1" applyAlignment="1">
      <alignment horizontal="left" vertical="center" wrapText="1"/>
    </xf>
    <xf numFmtId="0" fontId="57" fillId="0" borderId="0" xfId="9" applyFont="1" applyAlignment="1">
      <alignment horizontal="center" vertical="center"/>
    </xf>
    <xf numFmtId="0" fontId="4" fillId="3" borderId="29" xfId="9" applyFont="1" applyFill="1" applyBorder="1" applyAlignment="1">
      <alignment horizontal="center" vertical="center"/>
    </xf>
    <xf numFmtId="0" fontId="4" fillId="3" borderId="39" xfId="9" applyFont="1" applyFill="1" applyBorder="1" applyAlignment="1">
      <alignment horizontal="center" vertical="center"/>
    </xf>
    <xf numFmtId="0" fontId="59" fillId="0" borderId="40" xfId="9" applyFont="1" applyFill="1" applyBorder="1" applyAlignment="1">
      <alignment horizontal="center" vertical="center" wrapText="1"/>
    </xf>
    <xf numFmtId="0" fontId="59" fillId="0" borderId="38" xfId="9" applyFont="1" applyFill="1" applyBorder="1" applyAlignment="1">
      <alignment horizontal="center" vertical="center" wrapText="1"/>
    </xf>
    <xf numFmtId="0" fontId="59" fillId="0" borderId="41" xfId="9" applyFont="1" applyFill="1" applyBorder="1" applyAlignment="1">
      <alignment horizontal="center" vertical="center" wrapText="1"/>
    </xf>
    <xf numFmtId="0" fontId="59" fillId="0" borderId="4" xfId="9" applyFont="1" applyFill="1" applyBorder="1" applyAlignment="1">
      <alignment horizontal="center" vertical="center" wrapText="1"/>
    </xf>
    <xf numFmtId="0" fontId="59" fillId="0" borderId="1" xfId="9" applyFont="1" applyFill="1" applyBorder="1" applyAlignment="1">
      <alignment horizontal="center" vertical="center" wrapText="1"/>
    </xf>
    <xf numFmtId="0" fontId="59" fillId="0" borderId="37" xfId="9" applyFont="1" applyFill="1" applyBorder="1" applyAlignment="1">
      <alignment horizontal="center" vertical="center" wrapText="1"/>
    </xf>
    <xf numFmtId="0" fontId="1" fillId="0" borderId="29" xfId="9" applyFont="1" applyFill="1" applyBorder="1" applyAlignment="1">
      <alignment horizontal="center" vertical="center"/>
    </xf>
    <xf numFmtId="0" fontId="1" fillId="0" borderId="39" xfId="9" applyFont="1" applyFill="1" applyBorder="1" applyAlignment="1">
      <alignment horizontal="center" vertical="center"/>
    </xf>
    <xf numFmtId="0" fontId="61" fillId="0" borderId="0" xfId="9" applyFont="1" applyFill="1" applyBorder="1" applyAlignment="1">
      <alignment horizontal="center" vertical="top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2" fillId="0" borderId="36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9" fillId="0" borderId="36" xfId="10" applyNumberFormat="1" applyFont="1" applyFill="1" applyBorder="1" applyAlignment="1" applyProtection="1">
      <alignment horizontal="center" vertical="center"/>
    </xf>
    <xf numFmtId="1" fontId="9" fillId="0" borderId="45" xfId="10" applyNumberFormat="1" applyFont="1" applyFill="1" applyBorder="1" applyAlignment="1" applyProtection="1">
      <alignment horizontal="center" vertical="center"/>
    </xf>
    <xf numFmtId="1" fontId="9" fillId="0" borderId="3" xfId="10" applyNumberFormat="1" applyFont="1" applyFill="1" applyBorder="1" applyAlignment="1" applyProtection="1">
      <alignment horizontal="center" vertic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36" xfId="10" applyNumberFormat="1" applyFont="1" applyFill="1" applyBorder="1" applyAlignment="1" applyProtection="1">
      <alignment horizontal="center" vertical="center" wrapText="1"/>
    </xf>
    <xf numFmtId="1" fontId="10" fillId="0" borderId="40" xfId="10" applyNumberFormat="1" applyFont="1" applyFill="1" applyBorder="1" applyAlignment="1" applyProtection="1">
      <alignment horizontal="center" vertical="center" wrapText="1"/>
    </xf>
    <xf numFmtId="1" fontId="10" fillId="0" borderId="38" xfId="10" applyNumberFormat="1" applyFont="1" applyFill="1" applyBorder="1" applyAlignment="1" applyProtection="1">
      <alignment horizontal="center" vertical="center" wrapText="1"/>
    </xf>
    <xf numFmtId="1" fontId="10" fillId="0" borderId="41" xfId="10" applyNumberFormat="1" applyFont="1" applyFill="1" applyBorder="1" applyAlignment="1" applyProtection="1">
      <alignment horizontal="center" vertical="center" wrapText="1"/>
    </xf>
    <xf numFmtId="1" fontId="10" fillId="0" borderId="42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43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3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29" xfId="10" applyNumberFormat="1" applyFont="1" applyFill="1" applyBorder="1" applyAlignment="1" applyProtection="1">
      <alignment horizontal="center" vertical="center" wrapText="1"/>
    </xf>
    <xf numFmtId="1" fontId="13" fillId="0" borderId="39" xfId="10" applyNumberFormat="1" applyFont="1" applyFill="1" applyBorder="1" applyAlignment="1" applyProtection="1">
      <alignment horizontal="center" vertical="center" wrapText="1"/>
    </xf>
    <xf numFmtId="1" fontId="11" fillId="0" borderId="40" xfId="10" applyNumberFormat="1" applyFont="1" applyFill="1" applyBorder="1" applyAlignment="1" applyProtection="1">
      <alignment horizontal="center" vertical="center" wrapText="1"/>
    </xf>
    <xf numFmtId="1" fontId="11" fillId="0" borderId="38" xfId="10" applyNumberFormat="1" applyFont="1" applyFill="1" applyBorder="1" applyAlignment="1" applyProtection="1">
      <alignment horizontal="center" vertical="center" wrapText="1"/>
    </xf>
    <xf numFmtId="1" fontId="11" fillId="0" borderId="41" xfId="10" applyNumberFormat="1" applyFont="1" applyFill="1" applyBorder="1" applyAlignment="1" applyProtection="1">
      <alignment horizontal="center" vertical="center" wrapText="1"/>
    </xf>
    <xf numFmtId="1" fontId="11" fillId="0" borderId="42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43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37" xfId="10" applyNumberFormat="1" applyFont="1" applyFill="1" applyBorder="1" applyAlignment="1" applyProtection="1">
      <alignment horizontal="center" vertical="center" wrapText="1"/>
    </xf>
    <xf numFmtId="1" fontId="10" fillId="0" borderId="39" xfId="10" applyNumberFormat="1" applyFont="1" applyFill="1" applyBorder="1" applyAlignment="1" applyProtection="1">
      <alignment horizontal="center" vertical="center" wrapText="1"/>
    </xf>
    <xf numFmtId="1" fontId="10" fillId="0" borderId="29" xfId="10" applyNumberFormat="1" applyFont="1" applyFill="1" applyBorder="1" applyAlignment="1" applyProtection="1">
      <alignment horizontal="center" vertical="center" wrapText="1"/>
    </xf>
    <xf numFmtId="1" fontId="10" fillId="0" borderId="44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3" fillId="0" borderId="2" xfId="10" applyNumberFormat="1" applyFont="1" applyFill="1" applyBorder="1" applyAlignment="1" applyProtection="1">
      <alignment horizontal="center" vertical="center" wrapText="1"/>
    </xf>
    <xf numFmtId="1" fontId="13" fillId="0" borderId="36" xfId="10" applyNumberFormat="1" applyFont="1" applyFill="1" applyBorder="1" applyAlignment="1" applyProtection="1">
      <alignment horizontal="center" vertical="center" wrapText="1"/>
    </xf>
    <xf numFmtId="1" fontId="13" fillId="0" borderId="3" xfId="10" applyNumberFormat="1" applyFont="1" applyFill="1" applyBorder="1" applyAlignment="1" applyProtection="1">
      <alignment horizontal="center" vertical="center" wrapText="1"/>
    </xf>
    <xf numFmtId="3" fontId="28" fillId="0" borderId="0" xfId="15" applyNumberFormat="1" applyFont="1" applyFill="1" applyAlignment="1">
      <alignment wrapText="1"/>
    </xf>
    <xf numFmtId="1" fontId="12" fillId="3" borderId="2" xfId="10" applyNumberFormat="1" applyFont="1" applyFill="1" applyBorder="1" applyAlignment="1" applyProtection="1">
      <alignment horizontal="center" vertical="center"/>
      <protection locked="0"/>
    </xf>
    <xf numFmtId="3" fontId="14" fillId="3" borderId="2" xfId="10" applyNumberFormat="1" applyFont="1" applyFill="1" applyBorder="1" applyAlignment="1" applyProtection="1">
      <alignment horizontal="center" vertical="center"/>
      <protection locked="0"/>
    </xf>
    <xf numFmtId="164" fontId="14" fillId="3" borderId="2" xfId="10" applyNumberFormat="1" applyFont="1" applyFill="1" applyBorder="1" applyAlignment="1" applyProtection="1">
      <alignment horizontal="center" vertical="center"/>
      <protection locked="0"/>
    </xf>
    <xf numFmtId="165" fontId="14" fillId="3" borderId="2" xfId="10" applyNumberFormat="1" applyFont="1" applyFill="1" applyBorder="1" applyAlignment="1" applyProtection="1">
      <alignment horizontal="center" vertical="center"/>
      <protection locked="0"/>
    </xf>
    <xf numFmtId="3" fontId="14" fillId="3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Звичайний" xfId="0" builtinId="0"/>
    <cellStyle name="Звичайний 2 3" xfId="1"/>
    <cellStyle name="Звичайний 3 2 3" xfId="2"/>
    <cellStyle name="Обычный 2" xfId="3"/>
    <cellStyle name="Обычный 2 2" xfId="4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/>
              <a:t>Структура</a:t>
            </a:r>
            <a:r>
              <a:rPr lang="uk-UA" sz="1400" baseline="0"/>
              <a:t> кількості працівників, яких роботодавці попередили про вивільнення, у січні - вересні 2018 року </a:t>
            </a:r>
            <a:r>
              <a:rPr lang="uk-UA" sz="1400" b="0" baseline="0"/>
              <a:t>(за професійними групами)</a:t>
            </a:r>
            <a:endParaRPr lang="uk-UA" sz="1400" b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 '!$L$7:$L$15</c:f>
              <c:numCache>
                <c:formatCode>General</c:formatCode>
                <c:ptCount val="9"/>
              </c:numCache>
            </c:numRef>
          </c:cat>
          <c:val>
            <c:numRef>
              <c:f>'5 '!$M$7:$M$15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6692-4D7B-8787-7205BC5D3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51168"/>
        <c:axId val="95352704"/>
      </c:barChart>
      <c:catAx>
        <c:axId val="953511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5352704"/>
        <c:crosses val="autoZero"/>
        <c:auto val="1"/>
        <c:lblAlgn val="ctr"/>
        <c:lblOffset val="100"/>
        <c:noMultiLvlLbl val="0"/>
      </c:catAx>
      <c:valAx>
        <c:axId val="95352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535116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="80" zoomScaleNormal="80" zoomScaleSheetLayoutView="90" workbookViewId="0">
      <selection activeCell="C10" sqref="C10"/>
    </sheetView>
  </sheetViews>
  <sheetFormatPr defaultColWidth="10.28515625" defaultRowHeight="15" x14ac:dyDescent="0.25"/>
  <cols>
    <col min="1" max="1" width="33.42578125" style="43" customWidth="1"/>
    <col min="2" max="2" width="10.7109375" style="49" customWidth="1"/>
    <col min="3" max="3" width="11.42578125" style="49" customWidth="1"/>
    <col min="4" max="4" width="10.42578125" style="43" customWidth="1"/>
    <col min="5" max="5" width="11.28515625" style="43" customWidth="1"/>
    <col min="6" max="6" width="12.7109375" style="43" customWidth="1"/>
    <col min="7" max="7" width="12" style="43" customWidth="1"/>
    <col min="8" max="8" width="8.5703125" style="43" customWidth="1"/>
    <col min="9" max="11" width="9.140625" style="43" customWidth="1"/>
    <col min="12" max="245" width="7.85546875" style="43" customWidth="1"/>
    <col min="246" max="246" width="39.28515625" style="43" customWidth="1"/>
    <col min="247" max="16384" width="10.28515625" style="43"/>
  </cols>
  <sheetData>
    <row r="1" spans="1:11" ht="49.5" customHeight="1" x14ac:dyDescent="0.25">
      <c r="A1" s="210" t="s">
        <v>146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38.25" customHeight="1" thickBot="1" x14ac:dyDescent="0.3">
      <c r="A2" s="211" t="s">
        <v>73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s="46" customFormat="1" ht="39" customHeight="1" thickTop="1" x14ac:dyDescent="0.2">
      <c r="A3" s="45"/>
      <c r="B3" s="212" t="s">
        <v>75</v>
      </c>
      <c r="C3" s="213"/>
      <c r="D3" s="214" t="s">
        <v>76</v>
      </c>
      <c r="E3" s="215"/>
      <c r="F3" s="214" t="s">
        <v>77</v>
      </c>
      <c r="G3" s="215"/>
      <c r="H3" s="214" t="s">
        <v>78</v>
      </c>
      <c r="I3" s="215"/>
      <c r="J3" s="214" t="s">
        <v>79</v>
      </c>
      <c r="K3" s="216"/>
    </row>
    <row r="4" spans="1:11" s="46" customFormat="1" ht="40.5" customHeight="1" thickBot="1" x14ac:dyDescent="0.25">
      <c r="A4" s="47"/>
      <c r="B4" s="104" t="s">
        <v>3</v>
      </c>
      <c r="C4" s="105" t="s">
        <v>119</v>
      </c>
      <c r="D4" s="104" t="s">
        <v>3</v>
      </c>
      <c r="E4" s="105" t="s">
        <v>119</v>
      </c>
      <c r="F4" s="104" t="s">
        <v>3</v>
      </c>
      <c r="G4" s="105" t="s">
        <v>119</v>
      </c>
      <c r="H4" s="104" t="s">
        <v>3</v>
      </c>
      <c r="I4" s="105" t="s">
        <v>119</v>
      </c>
      <c r="J4" s="104" t="s">
        <v>3</v>
      </c>
      <c r="K4" s="106" t="s">
        <v>119</v>
      </c>
    </row>
    <row r="5" spans="1:11" s="46" customFormat="1" ht="63" customHeight="1" thickTop="1" x14ac:dyDescent="0.2">
      <c r="A5" s="98" t="s">
        <v>91</v>
      </c>
      <c r="B5" s="74">
        <v>17830.599999999999</v>
      </c>
      <c r="C5" s="75">
        <v>17883.599999999999</v>
      </c>
      <c r="D5" s="76">
        <v>12233.6</v>
      </c>
      <c r="E5" s="75">
        <v>12320.4</v>
      </c>
      <c r="F5" s="76">
        <v>5597</v>
      </c>
      <c r="G5" s="75">
        <v>5563.2</v>
      </c>
      <c r="H5" s="77">
        <v>8425.6</v>
      </c>
      <c r="I5" s="75">
        <v>8543.7000000000007</v>
      </c>
      <c r="J5" s="77">
        <v>9405</v>
      </c>
      <c r="K5" s="78">
        <v>9339.9</v>
      </c>
    </row>
    <row r="6" spans="1:11" s="46" customFormat="1" ht="48.75" customHeight="1" x14ac:dyDescent="0.2">
      <c r="A6" s="99" t="s">
        <v>90</v>
      </c>
      <c r="B6" s="79">
        <v>61.9</v>
      </c>
      <c r="C6" s="80">
        <v>62.4</v>
      </c>
      <c r="D6" s="79">
        <v>62.7</v>
      </c>
      <c r="E6" s="80">
        <v>63.5</v>
      </c>
      <c r="F6" s="79">
        <v>60.3</v>
      </c>
      <c r="G6" s="80">
        <v>60.1</v>
      </c>
      <c r="H6" s="81">
        <v>55.7</v>
      </c>
      <c r="I6" s="80">
        <v>56.7</v>
      </c>
      <c r="J6" s="81">
        <v>68.8</v>
      </c>
      <c r="K6" s="82">
        <v>68.599999999999994</v>
      </c>
    </row>
    <row r="7" spans="1:11" s="46" customFormat="1" ht="57" customHeight="1" x14ac:dyDescent="0.2">
      <c r="A7" s="100" t="s">
        <v>92</v>
      </c>
      <c r="B7" s="83">
        <v>16120.9</v>
      </c>
      <c r="C7" s="84">
        <v>16283.2</v>
      </c>
      <c r="D7" s="83">
        <v>11108.5</v>
      </c>
      <c r="E7" s="84">
        <v>11254.4</v>
      </c>
      <c r="F7" s="83">
        <v>5012.3999999999996</v>
      </c>
      <c r="G7" s="84">
        <v>5028.8</v>
      </c>
      <c r="H7" s="85">
        <v>7775.8</v>
      </c>
      <c r="I7" s="84">
        <v>7898.1</v>
      </c>
      <c r="J7" s="85">
        <v>8345.1</v>
      </c>
      <c r="K7" s="86">
        <v>8385.1</v>
      </c>
    </row>
    <row r="8" spans="1:11" s="46" customFormat="1" ht="54.75" customHeight="1" x14ac:dyDescent="0.2">
      <c r="A8" s="101" t="s">
        <v>89</v>
      </c>
      <c r="B8" s="87">
        <v>56</v>
      </c>
      <c r="C8" s="88">
        <v>56.8</v>
      </c>
      <c r="D8" s="87">
        <v>56.9</v>
      </c>
      <c r="E8" s="88">
        <v>58</v>
      </c>
      <c r="F8" s="87">
        <v>54</v>
      </c>
      <c r="G8" s="88">
        <v>54.4</v>
      </c>
      <c r="H8" s="89">
        <v>51.4</v>
      </c>
      <c r="I8" s="88">
        <v>52.4</v>
      </c>
      <c r="J8" s="89">
        <v>61.1</v>
      </c>
      <c r="K8" s="90">
        <v>61.6</v>
      </c>
    </row>
    <row r="9" spans="1:11" s="46" customFormat="1" ht="70.5" customHeight="1" x14ac:dyDescent="0.2">
      <c r="A9" s="102" t="s">
        <v>99</v>
      </c>
      <c r="B9" s="91">
        <v>1709.7</v>
      </c>
      <c r="C9" s="92">
        <v>1600.4</v>
      </c>
      <c r="D9" s="91">
        <v>1125.0999999999999</v>
      </c>
      <c r="E9" s="92">
        <v>1066</v>
      </c>
      <c r="F9" s="91">
        <v>584.6</v>
      </c>
      <c r="G9" s="92">
        <v>534.4</v>
      </c>
      <c r="H9" s="93">
        <v>649.79999999999995</v>
      </c>
      <c r="I9" s="92">
        <v>645.6</v>
      </c>
      <c r="J9" s="93">
        <v>1059.9000000000001</v>
      </c>
      <c r="K9" s="94">
        <v>954.8</v>
      </c>
    </row>
    <row r="10" spans="1:11" s="46" customFormat="1" ht="60.75" customHeight="1" x14ac:dyDescent="0.2">
      <c r="A10" s="103" t="s">
        <v>93</v>
      </c>
      <c r="B10" s="79">
        <v>9.6</v>
      </c>
      <c r="C10" s="95">
        <v>8.9</v>
      </c>
      <c r="D10" s="79">
        <v>9.1999999999999993</v>
      </c>
      <c r="E10" s="95">
        <v>8.6999999999999993</v>
      </c>
      <c r="F10" s="79">
        <v>10.4</v>
      </c>
      <c r="G10" s="95">
        <v>9.6</v>
      </c>
      <c r="H10" s="96">
        <v>7.7</v>
      </c>
      <c r="I10" s="95">
        <v>7.6</v>
      </c>
      <c r="J10" s="96">
        <v>11.3</v>
      </c>
      <c r="K10" s="97">
        <v>10.199999999999999</v>
      </c>
    </row>
    <row r="11" spans="1:11" s="51" customFormat="1" ht="15.75" x14ac:dyDescent="0.25">
      <c r="A11" s="48"/>
      <c r="B11" s="48"/>
      <c r="C11" s="49"/>
      <c r="D11" s="48"/>
      <c r="E11" s="48"/>
      <c r="F11" s="50"/>
      <c r="G11" s="48"/>
      <c r="H11" s="48"/>
      <c r="I11" s="48"/>
      <c r="J11" s="48"/>
      <c r="K11" s="48"/>
    </row>
    <row r="12" spans="1:11" s="53" customFormat="1" ht="12" customHeight="1" x14ac:dyDescent="0.25">
      <c r="A12" s="52"/>
      <c r="B12" s="52"/>
      <c r="C12" s="49"/>
      <c r="D12" s="52"/>
      <c r="E12" s="52"/>
      <c r="F12" s="50"/>
      <c r="G12" s="52"/>
      <c r="H12" s="52"/>
      <c r="I12" s="52"/>
      <c r="J12" s="52"/>
      <c r="K12" s="52"/>
    </row>
    <row r="13" spans="1:11" ht="15.75" x14ac:dyDescent="0.25">
      <c r="A13" s="54"/>
      <c r="F13" s="50"/>
    </row>
    <row r="14" spans="1:11" ht="15.75" x14ac:dyDescent="0.25">
      <c r="A14" s="54"/>
      <c r="F14" s="50"/>
    </row>
    <row r="15" spans="1:11" ht="15.75" x14ac:dyDescent="0.25">
      <c r="A15" s="54"/>
      <c r="F15" s="50"/>
    </row>
    <row r="16" spans="1:11" ht="15.75" x14ac:dyDescent="0.25">
      <c r="A16" s="54"/>
      <c r="F16" s="55"/>
    </row>
    <row r="17" spans="1:6" ht="15.75" x14ac:dyDescent="0.25">
      <c r="A17" s="54"/>
      <c r="F17" s="56"/>
    </row>
    <row r="18" spans="1:6" ht="15.75" x14ac:dyDescent="0.25">
      <c r="A18" s="54"/>
      <c r="F18" s="50"/>
    </row>
    <row r="19" spans="1:6" ht="15.75" x14ac:dyDescent="0.25">
      <c r="A19" s="54"/>
      <c r="F19" s="50"/>
    </row>
    <row r="20" spans="1:6" ht="15.75" x14ac:dyDescent="0.25">
      <c r="A20" s="54"/>
      <c r="F20" s="50"/>
    </row>
    <row r="21" spans="1:6" ht="15.75" x14ac:dyDescent="0.25">
      <c r="A21" s="54"/>
      <c r="F21" s="50"/>
    </row>
    <row r="22" spans="1:6" x14ac:dyDescent="0.25">
      <c r="A22" s="54"/>
    </row>
  </sheetData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8"/>
  <sheetViews>
    <sheetView view="pageBreakPreview" zoomScale="85" zoomScaleNormal="75" zoomScaleSheetLayoutView="85" workbookViewId="0">
      <pane xSplit="1" ySplit="8" topLeftCell="B15" activePane="bottomRight" state="frozen"/>
      <selection activeCell="E11" sqref="E11"/>
      <selection pane="topRight" activeCell="E11" sqref="E11"/>
      <selection pane="bottomLeft" activeCell="E11" sqref="E11"/>
      <selection pane="bottomRight" activeCell="A27" sqref="A27:XFD27"/>
    </sheetView>
  </sheetViews>
  <sheetFormatPr defaultColWidth="8.28515625" defaultRowHeight="12.75" x14ac:dyDescent="0.2"/>
  <cols>
    <col min="1" max="1" width="20.85546875" style="58" customWidth="1"/>
    <col min="2" max="2" width="16.42578125" style="58" customWidth="1"/>
    <col min="3" max="3" width="14.42578125" style="58" customWidth="1"/>
    <col min="4" max="4" width="14" style="58" customWidth="1"/>
    <col min="5" max="5" width="13.28515625" style="58" customWidth="1"/>
    <col min="6" max="6" width="12.7109375" style="58" customWidth="1"/>
    <col min="7" max="7" width="12" style="58" customWidth="1"/>
    <col min="8" max="8" width="12.5703125" style="58" customWidth="1"/>
    <col min="9" max="9" width="13.7109375" style="58" customWidth="1"/>
    <col min="10" max="10" width="9.140625" style="59" customWidth="1"/>
    <col min="11" max="252" width="9.140625" style="58" customWidth="1"/>
    <col min="253" max="253" width="18.5703125" style="58" customWidth="1"/>
    <col min="254" max="254" width="11.5703125" style="58" customWidth="1"/>
    <col min="255" max="255" width="11" style="58" customWidth="1"/>
    <col min="256" max="16384" width="8.28515625" style="58"/>
  </cols>
  <sheetData>
    <row r="1" spans="1:9" s="57" customFormat="1" ht="18" customHeight="1" x14ac:dyDescent="0.3">
      <c r="A1" s="220" t="s">
        <v>80</v>
      </c>
      <c r="B1" s="220"/>
      <c r="C1" s="220"/>
      <c r="D1" s="220"/>
      <c r="E1" s="220"/>
      <c r="F1" s="220"/>
      <c r="G1" s="220"/>
      <c r="H1" s="220"/>
      <c r="I1" s="220"/>
    </row>
    <row r="2" spans="1:9" s="57" customFormat="1" ht="18.75" customHeight="1" x14ac:dyDescent="0.3">
      <c r="A2" s="220" t="s">
        <v>147</v>
      </c>
      <c r="B2" s="220"/>
      <c r="C2" s="220"/>
      <c r="D2" s="220"/>
      <c r="E2" s="220"/>
      <c r="F2" s="220"/>
      <c r="G2" s="220"/>
      <c r="H2" s="220"/>
      <c r="I2" s="220"/>
    </row>
    <row r="3" spans="1:9" s="57" customFormat="1" ht="14.25" customHeight="1" x14ac:dyDescent="0.3">
      <c r="A3" s="221" t="s">
        <v>81</v>
      </c>
      <c r="B3" s="221"/>
      <c r="C3" s="221"/>
      <c r="D3" s="221"/>
      <c r="E3" s="221"/>
      <c r="F3" s="221"/>
      <c r="G3" s="221"/>
      <c r="H3" s="221"/>
      <c r="I3" s="221"/>
    </row>
    <row r="4" spans="1:9" s="57" customFormat="1" ht="9" hidden="1" customHeight="1" x14ac:dyDescent="0.3">
      <c r="A4" s="221"/>
      <c r="B4" s="221"/>
      <c r="C4" s="221"/>
      <c r="D4" s="221"/>
      <c r="E4" s="221"/>
      <c r="F4" s="221"/>
      <c r="G4" s="221"/>
      <c r="H4" s="221"/>
      <c r="I4" s="221"/>
    </row>
    <row r="5" spans="1:9" ht="18" customHeight="1" x14ac:dyDescent="0.25">
      <c r="A5" s="44" t="s">
        <v>74</v>
      </c>
      <c r="F5" s="222"/>
      <c r="G5" s="222"/>
      <c r="H5" s="222"/>
      <c r="I5" s="222"/>
    </row>
    <row r="6" spans="1:9" s="60" customFormat="1" ht="16.5" customHeight="1" x14ac:dyDescent="0.25">
      <c r="A6" s="218"/>
      <c r="B6" s="219" t="s">
        <v>82</v>
      </c>
      <c r="C6" s="219"/>
      <c r="D6" s="219" t="s">
        <v>83</v>
      </c>
      <c r="E6" s="219"/>
      <c r="F6" s="219" t="s">
        <v>84</v>
      </c>
      <c r="G6" s="219"/>
      <c r="H6" s="219" t="s">
        <v>85</v>
      </c>
      <c r="I6" s="219"/>
    </row>
    <row r="7" spans="1:9" s="61" customFormat="1" ht="27.75" customHeight="1" x14ac:dyDescent="0.25">
      <c r="A7" s="218"/>
      <c r="B7" s="73" t="s">
        <v>3</v>
      </c>
      <c r="C7" s="73" t="s">
        <v>119</v>
      </c>
      <c r="D7" s="73" t="s">
        <v>3</v>
      </c>
      <c r="E7" s="73" t="s">
        <v>119</v>
      </c>
      <c r="F7" s="73" t="s">
        <v>3</v>
      </c>
      <c r="G7" s="73" t="s">
        <v>119</v>
      </c>
      <c r="H7" s="73" t="s">
        <v>3</v>
      </c>
      <c r="I7" s="73" t="s">
        <v>119</v>
      </c>
    </row>
    <row r="8" spans="1:9" s="60" customFormat="1" ht="12.75" customHeight="1" x14ac:dyDescent="0.25">
      <c r="A8" s="194"/>
      <c r="B8" s="217" t="s">
        <v>86</v>
      </c>
      <c r="C8" s="217"/>
      <c r="D8" s="217" t="s">
        <v>87</v>
      </c>
      <c r="E8" s="217"/>
      <c r="F8" s="217" t="s">
        <v>86</v>
      </c>
      <c r="G8" s="217"/>
      <c r="H8" s="217" t="s">
        <v>87</v>
      </c>
      <c r="I8" s="217"/>
    </row>
    <row r="9" spans="1:9" s="66" customFormat="1" ht="18" customHeight="1" x14ac:dyDescent="0.25">
      <c r="A9" s="62" t="s">
        <v>17</v>
      </c>
      <c r="B9" s="63">
        <v>16120.9</v>
      </c>
      <c r="C9" s="64">
        <v>16283.2</v>
      </c>
      <c r="D9" s="65">
        <v>56</v>
      </c>
      <c r="E9" s="65">
        <v>56.8</v>
      </c>
      <c r="F9" s="64">
        <v>1709.6999999999998</v>
      </c>
      <c r="G9" s="64">
        <v>1600.4000000000003</v>
      </c>
      <c r="H9" s="65">
        <v>9.6</v>
      </c>
      <c r="I9" s="65">
        <v>8.9</v>
      </c>
    </row>
    <row r="10" spans="1:9" ht="15.75" customHeight="1" x14ac:dyDescent="0.25">
      <c r="A10" s="67" t="s">
        <v>18</v>
      </c>
      <c r="B10" s="68">
        <v>647.70000000000005</v>
      </c>
      <c r="C10" s="68">
        <v>652.79999999999995</v>
      </c>
      <c r="D10" s="68">
        <v>55.9</v>
      </c>
      <c r="E10" s="68">
        <v>56.8</v>
      </c>
      <c r="F10" s="69">
        <v>79.099999999999994</v>
      </c>
      <c r="G10" s="69">
        <v>75.2</v>
      </c>
      <c r="H10" s="68">
        <v>10.9</v>
      </c>
      <c r="I10" s="68">
        <v>10.3</v>
      </c>
    </row>
    <row r="11" spans="1:9" ht="15.75" customHeight="1" x14ac:dyDescent="0.25">
      <c r="A11" s="67" t="s">
        <v>19</v>
      </c>
      <c r="B11" s="68">
        <v>365.8</v>
      </c>
      <c r="C11" s="68">
        <v>369.3</v>
      </c>
      <c r="D11" s="68">
        <v>48.8</v>
      </c>
      <c r="E11" s="68">
        <v>49.3</v>
      </c>
      <c r="F11" s="69">
        <v>53</v>
      </c>
      <c r="G11" s="69">
        <v>51.2</v>
      </c>
      <c r="H11" s="68">
        <v>12.7</v>
      </c>
      <c r="I11" s="68">
        <v>12.2</v>
      </c>
    </row>
    <row r="12" spans="1:9" ht="15.75" customHeight="1" x14ac:dyDescent="0.25">
      <c r="A12" s="67" t="s">
        <v>20</v>
      </c>
      <c r="B12" s="68">
        <v>1388.1</v>
      </c>
      <c r="C12" s="68">
        <v>1404.9</v>
      </c>
      <c r="D12" s="68">
        <v>57.9</v>
      </c>
      <c r="E12" s="68">
        <v>58.7</v>
      </c>
      <c r="F12" s="69">
        <v>128</v>
      </c>
      <c r="G12" s="69">
        <v>121.8</v>
      </c>
      <c r="H12" s="68">
        <v>8.4</v>
      </c>
      <c r="I12" s="68">
        <v>8</v>
      </c>
    </row>
    <row r="13" spans="1:9" ht="15.75" customHeight="1" x14ac:dyDescent="0.25">
      <c r="A13" s="67" t="s">
        <v>21</v>
      </c>
      <c r="B13" s="68">
        <v>734.9</v>
      </c>
      <c r="C13" s="68">
        <v>739.8</v>
      </c>
      <c r="D13" s="68">
        <v>49.5</v>
      </c>
      <c r="E13" s="68">
        <v>49.9</v>
      </c>
      <c r="F13" s="69">
        <v>125</v>
      </c>
      <c r="G13" s="69">
        <v>121.8</v>
      </c>
      <c r="H13" s="68">
        <v>14.5</v>
      </c>
      <c r="I13" s="68">
        <v>14.1</v>
      </c>
    </row>
    <row r="14" spans="1:9" ht="15.75" customHeight="1" x14ac:dyDescent="0.25">
      <c r="A14" s="67" t="s">
        <v>22</v>
      </c>
      <c r="B14" s="68">
        <v>499.9</v>
      </c>
      <c r="C14" s="68">
        <v>504.7</v>
      </c>
      <c r="D14" s="68">
        <v>55.3</v>
      </c>
      <c r="E14" s="68">
        <v>56.2</v>
      </c>
      <c r="F14" s="69">
        <v>63.5</v>
      </c>
      <c r="G14" s="69">
        <v>59.5</v>
      </c>
      <c r="H14" s="68">
        <v>11.3</v>
      </c>
      <c r="I14" s="68">
        <v>10.5</v>
      </c>
    </row>
    <row r="15" spans="1:9" ht="15.75" customHeight="1" x14ac:dyDescent="0.25">
      <c r="A15" s="67" t="s">
        <v>23</v>
      </c>
      <c r="B15" s="68">
        <v>500</v>
      </c>
      <c r="C15" s="68">
        <v>502.7</v>
      </c>
      <c r="D15" s="68">
        <v>54.2</v>
      </c>
      <c r="E15" s="68">
        <v>54.6</v>
      </c>
      <c r="F15" s="69">
        <v>55.1</v>
      </c>
      <c r="G15" s="69">
        <v>53.5</v>
      </c>
      <c r="H15" s="68">
        <v>9.9</v>
      </c>
      <c r="I15" s="68">
        <v>9.6</v>
      </c>
    </row>
    <row r="16" spans="1:9" ht="15.75" customHeight="1" x14ac:dyDescent="0.25">
      <c r="A16" s="67" t="s">
        <v>24</v>
      </c>
      <c r="B16" s="68">
        <v>724.3</v>
      </c>
      <c r="C16" s="68">
        <v>732.5</v>
      </c>
      <c r="D16" s="68">
        <v>55.5</v>
      </c>
      <c r="E16" s="68">
        <v>56.8</v>
      </c>
      <c r="F16" s="69">
        <v>86.4</v>
      </c>
      <c r="G16" s="69">
        <v>80</v>
      </c>
      <c r="H16" s="68">
        <v>10.7</v>
      </c>
      <c r="I16" s="68">
        <v>9.8000000000000007</v>
      </c>
    </row>
    <row r="17" spans="1:9" ht="15.75" customHeight="1" x14ac:dyDescent="0.25">
      <c r="A17" s="67" t="s">
        <v>25</v>
      </c>
      <c r="B17" s="68">
        <v>546.29999999999995</v>
      </c>
      <c r="C17" s="68">
        <v>555.5</v>
      </c>
      <c r="D17" s="68">
        <v>53.7</v>
      </c>
      <c r="E17" s="68">
        <v>54.6</v>
      </c>
      <c r="F17" s="69">
        <v>52.7</v>
      </c>
      <c r="G17" s="69">
        <v>49.4</v>
      </c>
      <c r="H17" s="68">
        <v>8.8000000000000007</v>
      </c>
      <c r="I17" s="68">
        <v>8.1999999999999993</v>
      </c>
    </row>
    <row r="18" spans="1:9" ht="15.75" customHeight="1" x14ac:dyDescent="0.25">
      <c r="A18" s="67" t="s">
        <v>88</v>
      </c>
      <c r="B18" s="68">
        <v>744.5</v>
      </c>
      <c r="C18" s="68">
        <v>759.5</v>
      </c>
      <c r="D18" s="68">
        <v>58.3</v>
      </c>
      <c r="E18" s="68">
        <v>58.8</v>
      </c>
      <c r="F18" s="69">
        <v>51</v>
      </c>
      <c r="G18" s="69">
        <v>50</v>
      </c>
      <c r="H18" s="68">
        <v>6.4</v>
      </c>
      <c r="I18" s="68">
        <v>6.2</v>
      </c>
    </row>
    <row r="19" spans="1:9" ht="15.75" customHeight="1" x14ac:dyDescent="0.25">
      <c r="A19" s="67" t="s">
        <v>26</v>
      </c>
      <c r="B19" s="68">
        <v>378.8</v>
      </c>
      <c r="C19" s="68">
        <v>380.5</v>
      </c>
      <c r="D19" s="68">
        <v>53.6</v>
      </c>
      <c r="E19" s="68">
        <v>54.5</v>
      </c>
      <c r="F19" s="69">
        <v>52.4</v>
      </c>
      <c r="G19" s="69">
        <v>51.1</v>
      </c>
      <c r="H19" s="68">
        <v>12.2</v>
      </c>
      <c r="I19" s="68">
        <v>11.8</v>
      </c>
    </row>
    <row r="20" spans="1:9" ht="15.75" customHeight="1" x14ac:dyDescent="0.25">
      <c r="A20" s="67" t="s">
        <v>27</v>
      </c>
      <c r="B20" s="68">
        <v>292.5</v>
      </c>
      <c r="C20" s="68">
        <v>296.8</v>
      </c>
      <c r="D20" s="68">
        <v>54.7</v>
      </c>
      <c r="E20" s="68">
        <v>56.6</v>
      </c>
      <c r="F20" s="69">
        <v>58.3</v>
      </c>
      <c r="G20" s="69">
        <v>54.2</v>
      </c>
      <c r="H20" s="68">
        <v>16.600000000000001</v>
      </c>
      <c r="I20" s="68">
        <v>15.4</v>
      </c>
    </row>
    <row r="21" spans="1:9" ht="15.75" customHeight="1" x14ac:dyDescent="0.25">
      <c r="A21" s="67" t="s">
        <v>28</v>
      </c>
      <c r="B21" s="68">
        <v>1041.0999999999999</v>
      </c>
      <c r="C21" s="68">
        <v>1053.5999999999999</v>
      </c>
      <c r="D21" s="68">
        <v>55.7</v>
      </c>
      <c r="E21" s="68">
        <v>56.4</v>
      </c>
      <c r="F21" s="69">
        <v>89.5</v>
      </c>
      <c r="G21" s="69">
        <v>80.400000000000006</v>
      </c>
      <c r="H21" s="68">
        <v>7.9</v>
      </c>
      <c r="I21" s="68">
        <v>7.1</v>
      </c>
    </row>
    <row r="22" spans="1:9" ht="15.75" customHeight="1" x14ac:dyDescent="0.25">
      <c r="A22" s="67" t="s">
        <v>29</v>
      </c>
      <c r="B22" s="68">
        <v>494</v>
      </c>
      <c r="C22" s="68">
        <v>496.5</v>
      </c>
      <c r="D22" s="68">
        <v>57.3</v>
      </c>
      <c r="E22" s="68">
        <v>58.1</v>
      </c>
      <c r="F22" s="69">
        <v>57</v>
      </c>
      <c r="G22" s="69">
        <v>54.9</v>
      </c>
      <c r="H22" s="68">
        <v>10.3</v>
      </c>
      <c r="I22" s="68">
        <v>10</v>
      </c>
    </row>
    <row r="23" spans="1:9" ht="15.75" customHeight="1" x14ac:dyDescent="0.25">
      <c r="A23" s="67" t="s">
        <v>30</v>
      </c>
      <c r="B23" s="68">
        <v>988.9</v>
      </c>
      <c r="C23" s="68">
        <v>993.6</v>
      </c>
      <c r="D23" s="68">
        <v>56.2</v>
      </c>
      <c r="E23" s="68">
        <v>56.7</v>
      </c>
      <c r="F23" s="69">
        <v>75.7</v>
      </c>
      <c r="G23" s="69">
        <v>71.7</v>
      </c>
      <c r="H23" s="68">
        <v>7.1</v>
      </c>
      <c r="I23" s="68">
        <v>6.7</v>
      </c>
    </row>
    <row r="24" spans="1:9" ht="15.75" customHeight="1" x14ac:dyDescent="0.25">
      <c r="A24" s="67" t="s">
        <v>31</v>
      </c>
      <c r="B24" s="68">
        <v>571.9</v>
      </c>
      <c r="C24" s="68">
        <v>575.20000000000005</v>
      </c>
      <c r="D24" s="68">
        <v>53.7</v>
      </c>
      <c r="E24" s="68">
        <v>54.6</v>
      </c>
      <c r="F24" s="69">
        <v>77.8</v>
      </c>
      <c r="G24" s="69">
        <v>76.2</v>
      </c>
      <c r="H24" s="68">
        <v>12</v>
      </c>
      <c r="I24" s="68">
        <v>11.7</v>
      </c>
    </row>
    <row r="25" spans="1:9" ht="15.75" customHeight="1" x14ac:dyDescent="0.25">
      <c r="A25" s="67" t="s">
        <v>32</v>
      </c>
      <c r="B25" s="68">
        <v>463.8</v>
      </c>
      <c r="C25" s="68">
        <v>472.3</v>
      </c>
      <c r="D25" s="68">
        <v>55.5</v>
      </c>
      <c r="E25" s="68">
        <v>56.6</v>
      </c>
      <c r="F25" s="69">
        <v>59.3</v>
      </c>
      <c r="G25" s="69">
        <v>49.7</v>
      </c>
      <c r="H25" s="68">
        <v>11.3</v>
      </c>
      <c r="I25" s="68">
        <v>9.5</v>
      </c>
    </row>
    <row r="26" spans="1:9" ht="15.75" customHeight="1" x14ac:dyDescent="0.25">
      <c r="A26" s="67" t="s">
        <v>33</v>
      </c>
      <c r="B26" s="68">
        <v>470.9</v>
      </c>
      <c r="C26" s="68">
        <v>475</v>
      </c>
      <c r="D26" s="68">
        <v>56.1</v>
      </c>
      <c r="E26" s="68">
        <v>57.2</v>
      </c>
      <c r="F26" s="69">
        <v>48.5</v>
      </c>
      <c r="G26" s="69">
        <v>44.7</v>
      </c>
      <c r="H26" s="68">
        <v>9.3000000000000007</v>
      </c>
      <c r="I26" s="68">
        <v>8.6</v>
      </c>
    </row>
    <row r="27" spans="1:9" ht="15.75" customHeight="1" x14ac:dyDescent="0.25">
      <c r="A27" s="67" t="s">
        <v>34</v>
      </c>
      <c r="B27" s="68">
        <v>397.6</v>
      </c>
      <c r="C27" s="68">
        <v>405.3</v>
      </c>
      <c r="D27" s="68">
        <v>50.8</v>
      </c>
      <c r="E27" s="68">
        <v>52</v>
      </c>
      <c r="F27" s="69">
        <v>55.6</v>
      </c>
      <c r="G27" s="69">
        <v>50.2</v>
      </c>
      <c r="H27" s="68">
        <v>12.3</v>
      </c>
      <c r="I27" s="68">
        <v>11</v>
      </c>
    </row>
    <row r="28" spans="1:9" ht="15.75" customHeight="1" x14ac:dyDescent="0.25">
      <c r="A28" s="67" t="s">
        <v>35</v>
      </c>
      <c r="B28" s="68">
        <v>1245</v>
      </c>
      <c r="C28" s="68">
        <v>1260</v>
      </c>
      <c r="D28" s="68">
        <v>60.5</v>
      </c>
      <c r="E28" s="68">
        <v>61.5</v>
      </c>
      <c r="F28" s="69">
        <v>81.3</v>
      </c>
      <c r="G28" s="69">
        <v>68</v>
      </c>
      <c r="H28" s="68">
        <v>6.1</v>
      </c>
      <c r="I28" s="68">
        <v>5.0999999999999996</v>
      </c>
    </row>
    <row r="29" spans="1:9" ht="15.75" customHeight="1" x14ac:dyDescent="0.25">
      <c r="A29" s="67" t="s">
        <v>36</v>
      </c>
      <c r="B29" s="68">
        <v>438.7</v>
      </c>
      <c r="C29" s="68">
        <v>443</v>
      </c>
      <c r="D29" s="68">
        <v>55.7</v>
      </c>
      <c r="E29" s="68">
        <v>56.8</v>
      </c>
      <c r="F29" s="69">
        <v>56.2</v>
      </c>
      <c r="G29" s="69">
        <v>53.7</v>
      </c>
      <c r="H29" s="68">
        <v>11.4</v>
      </c>
      <c r="I29" s="68">
        <v>10.8</v>
      </c>
    </row>
    <row r="30" spans="1:9" ht="15.75" customHeight="1" x14ac:dyDescent="0.25">
      <c r="A30" s="67" t="s">
        <v>37</v>
      </c>
      <c r="B30" s="68">
        <v>515.9</v>
      </c>
      <c r="C30" s="68">
        <v>519</v>
      </c>
      <c r="D30" s="68">
        <v>54.7</v>
      </c>
      <c r="E30" s="68">
        <v>55.5</v>
      </c>
      <c r="F30" s="69">
        <v>53.5</v>
      </c>
      <c r="G30" s="69">
        <v>51.5</v>
      </c>
      <c r="H30" s="68">
        <v>9.4</v>
      </c>
      <c r="I30" s="68">
        <v>9</v>
      </c>
    </row>
    <row r="31" spans="1:9" ht="15.75" customHeight="1" x14ac:dyDescent="0.25">
      <c r="A31" s="67" t="s">
        <v>38</v>
      </c>
      <c r="B31" s="68">
        <v>513.5</v>
      </c>
      <c r="C31" s="68">
        <v>519.79999999999995</v>
      </c>
      <c r="D31" s="68">
        <v>56.2</v>
      </c>
      <c r="E31" s="68">
        <v>57.4</v>
      </c>
      <c r="F31" s="69">
        <v>59.5</v>
      </c>
      <c r="G31" s="69">
        <v>52.6</v>
      </c>
      <c r="H31" s="68">
        <v>10.4</v>
      </c>
      <c r="I31" s="68">
        <v>9.1999999999999993</v>
      </c>
    </row>
    <row r="32" spans="1:9" ht="15.75" customHeight="1" x14ac:dyDescent="0.25">
      <c r="A32" s="67" t="s">
        <v>39</v>
      </c>
      <c r="B32" s="68">
        <v>380.5</v>
      </c>
      <c r="C32" s="68">
        <v>384.1</v>
      </c>
      <c r="D32" s="68">
        <v>56.8</v>
      </c>
      <c r="E32" s="68">
        <v>57.4</v>
      </c>
      <c r="F32" s="69">
        <v>35.299999999999997</v>
      </c>
      <c r="G32" s="69">
        <v>31.4</v>
      </c>
      <c r="H32" s="68">
        <v>8.5</v>
      </c>
      <c r="I32" s="68">
        <v>7.6</v>
      </c>
    </row>
    <row r="33" spans="1:9" ht="15.75" customHeight="1" x14ac:dyDescent="0.25">
      <c r="A33" s="67" t="s">
        <v>40</v>
      </c>
      <c r="B33" s="68">
        <v>423.7</v>
      </c>
      <c r="C33" s="68">
        <v>426.1</v>
      </c>
      <c r="D33" s="68">
        <v>55.8</v>
      </c>
      <c r="E33" s="68">
        <v>56.8</v>
      </c>
      <c r="F33" s="69">
        <v>54.2</v>
      </c>
      <c r="G33" s="69">
        <v>52.3</v>
      </c>
      <c r="H33" s="68">
        <v>11.3</v>
      </c>
      <c r="I33" s="68">
        <v>10.9</v>
      </c>
    </row>
    <row r="34" spans="1:9" ht="15.75" customHeight="1" x14ac:dyDescent="0.25">
      <c r="A34" s="67" t="s">
        <v>41</v>
      </c>
      <c r="B34" s="68">
        <v>1352.6</v>
      </c>
      <c r="C34" s="68">
        <v>1360.7</v>
      </c>
      <c r="D34" s="68">
        <v>61.6</v>
      </c>
      <c r="E34" s="68">
        <v>62.3</v>
      </c>
      <c r="F34" s="69">
        <v>101.8</v>
      </c>
      <c r="G34" s="69">
        <v>95.4</v>
      </c>
      <c r="H34" s="68">
        <v>7</v>
      </c>
      <c r="I34" s="68">
        <v>6.6</v>
      </c>
    </row>
    <row r="35" spans="1:9" ht="15.75" x14ac:dyDescent="0.2">
      <c r="A35" s="70"/>
      <c r="B35" s="71"/>
      <c r="C35" s="72"/>
      <c r="D35" s="70"/>
      <c r="E35" s="70"/>
      <c r="F35" s="70"/>
      <c r="G35" s="70"/>
      <c r="H35" s="70"/>
      <c r="I35" s="70"/>
    </row>
    <row r="36" spans="1:9" ht="15" x14ac:dyDescent="0.2">
      <c r="A36" s="70"/>
      <c r="C36" s="70"/>
      <c r="D36" s="70"/>
      <c r="E36" s="70"/>
      <c r="F36" s="70"/>
      <c r="G36" s="70"/>
      <c r="H36" s="70"/>
      <c r="I36" s="70"/>
    </row>
    <row r="37" spans="1:9" x14ac:dyDescent="0.2">
      <c r="A37" s="71"/>
      <c r="C37" s="71"/>
      <c r="D37" s="71"/>
      <c r="E37" s="71"/>
      <c r="F37" s="71"/>
      <c r="G37" s="71"/>
      <c r="H37" s="71"/>
      <c r="I37" s="71"/>
    </row>
    <row r="38" spans="1:9" x14ac:dyDescent="0.2">
      <c r="A38" s="71"/>
      <c r="C38" s="71"/>
      <c r="D38" s="71"/>
      <c r="E38" s="71"/>
      <c r="F38" s="71"/>
      <c r="G38" s="71"/>
      <c r="H38" s="71"/>
      <c r="I38" s="71"/>
    </row>
  </sheetData>
  <mergeCells count="14">
    <mergeCell ref="A1:I1"/>
    <mergeCell ref="A2:I2"/>
    <mergeCell ref="A3:I3"/>
    <mergeCell ref="A4:I4"/>
    <mergeCell ref="F5:I5"/>
    <mergeCell ref="B8:C8"/>
    <mergeCell ref="D8:E8"/>
    <mergeCell ref="F8:G8"/>
    <mergeCell ref="H8:I8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6"/>
  <sheetViews>
    <sheetView topLeftCell="B1" zoomScale="70" zoomScaleNormal="70" zoomScaleSheetLayoutView="75" workbookViewId="0">
      <pane xSplit="1" ySplit="7" topLeftCell="C8" activePane="bottomRight" state="frozen"/>
      <selection activeCell="E11" sqref="E11"/>
      <selection pane="topRight" activeCell="E11" sqref="E11"/>
      <selection pane="bottomLeft" activeCell="E11" sqref="E11"/>
      <selection pane="bottomRight" activeCell="D8" sqref="D8"/>
    </sheetView>
  </sheetViews>
  <sheetFormatPr defaultRowHeight="12.75" x14ac:dyDescent="0.2"/>
  <cols>
    <col min="1" max="1" width="1.28515625" style="126" hidden="1" customWidth="1"/>
    <col min="2" max="2" width="24.140625" style="126" customWidth="1"/>
    <col min="3" max="3" width="16.140625" style="126" customWidth="1"/>
    <col min="4" max="4" width="17.85546875" style="126" customWidth="1"/>
    <col min="5" max="5" width="17.5703125" style="126" customWidth="1"/>
    <col min="6" max="6" width="16.7109375" style="126" customWidth="1"/>
    <col min="7" max="7" width="9.140625" style="126"/>
    <col min="8" max="10" width="0" style="126" hidden="1" customWidth="1"/>
    <col min="11" max="16384" width="9.140625" style="126"/>
  </cols>
  <sheetData>
    <row r="1" spans="1:12" s="107" customFormat="1" ht="10.5" customHeight="1" x14ac:dyDescent="0.25">
      <c r="F1" s="108"/>
    </row>
    <row r="2" spans="1:12" s="109" customFormat="1" ht="51" customHeight="1" x14ac:dyDescent="0.25">
      <c r="A2" s="223" t="s">
        <v>94</v>
      </c>
      <c r="B2" s="223"/>
      <c r="C2" s="223"/>
      <c r="D2" s="223"/>
      <c r="E2" s="223"/>
      <c r="F2" s="223"/>
    </row>
    <row r="3" spans="1:12" s="109" customFormat="1" ht="20.25" customHeight="1" x14ac:dyDescent="0.25">
      <c r="A3" s="195"/>
      <c r="B3" s="195"/>
      <c r="C3" s="195"/>
      <c r="D3" s="195"/>
      <c r="E3" s="195"/>
      <c r="F3" s="195"/>
    </row>
    <row r="4" spans="1:12" s="109" customFormat="1" ht="16.5" customHeight="1" x14ac:dyDescent="0.25">
      <c r="A4" s="195"/>
      <c r="B4" s="195"/>
      <c r="C4" s="195"/>
      <c r="D4" s="195"/>
      <c r="E4" s="195"/>
      <c r="F4" s="110" t="s">
        <v>95</v>
      </c>
    </row>
    <row r="5" spans="1:12" s="109" customFormat="1" ht="24.75" customHeight="1" x14ac:dyDescent="0.25">
      <c r="A5" s="195"/>
      <c r="B5" s="224"/>
      <c r="C5" s="225" t="s">
        <v>165</v>
      </c>
      <c r="D5" s="225" t="s">
        <v>164</v>
      </c>
      <c r="E5" s="226" t="s">
        <v>96</v>
      </c>
      <c r="F5" s="226"/>
    </row>
    <row r="6" spans="1:12" s="109" customFormat="1" ht="42" customHeight="1" x14ac:dyDescent="0.25">
      <c r="A6" s="111"/>
      <c r="B6" s="224"/>
      <c r="C6" s="225"/>
      <c r="D6" s="225"/>
      <c r="E6" s="196" t="s">
        <v>2</v>
      </c>
      <c r="F6" s="112" t="s">
        <v>97</v>
      </c>
    </row>
    <row r="7" spans="1:12" s="113" customFormat="1" ht="19.5" customHeight="1" x14ac:dyDescent="0.25">
      <c r="B7" s="114" t="s">
        <v>16</v>
      </c>
      <c r="C7" s="115">
        <v>1</v>
      </c>
      <c r="D7" s="116">
        <v>2</v>
      </c>
      <c r="E7" s="115">
        <v>3</v>
      </c>
      <c r="F7" s="116">
        <v>4</v>
      </c>
    </row>
    <row r="8" spans="1:12" s="203" customFormat="1" ht="27.75" customHeight="1" x14ac:dyDescent="0.25">
      <c r="B8" s="207" t="s">
        <v>120</v>
      </c>
      <c r="C8" s="206">
        <f>SUM(C9:C26)</f>
        <v>3807</v>
      </c>
      <c r="D8" s="206">
        <f>SUM(D9:D26)</f>
        <v>3705</v>
      </c>
      <c r="E8" s="205">
        <f t="shared" ref="E8:E26" si="0">ROUND(D8/C8*100,1)</f>
        <v>97.3</v>
      </c>
      <c r="F8" s="117">
        <f t="shared" ref="F8:F26" si="1">D8-C8</f>
        <v>-102</v>
      </c>
      <c r="I8" s="204"/>
      <c r="J8" s="204"/>
      <c r="L8" s="123"/>
    </row>
    <row r="9" spans="1:12" s="118" customFormat="1" ht="23.25" customHeight="1" x14ac:dyDescent="0.25">
      <c r="B9" s="119" t="s">
        <v>163</v>
      </c>
      <c r="C9" s="120">
        <v>193</v>
      </c>
      <c r="D9" s="120">
        <v>314</v>
      </c>
      <c r="E9" s="121">
        <f t="shared" si="0"/>
        <v>162.69999999999999</v>
      </c>
      <c r="F9" s="120">
        <f t="shared" si="1"/>
        <v>121</v>
      </c>
      <c r="H9" s="122">
        <f t="shared" ref="H9:H26" si="2">ROUND(D9/$D$8*100,1)</f>
        <v>8.5</v>
      </c>
      <c r="I9" s="123">
        <f t="shared" ref="I9:I26" si="3">ROUND(C9/1000,1)</f>
        <v>0.2</v>
      </c>
      <c r="J9" s="123">
        <f t="shared" ref="J9:J26" si="4">ROUND(D9/1000,1)</f>
        <v>0.3</v>
      </c>
    </row>
    <row r="10" spans="1:12" s="118" customFormat="1" ht="23.25" customHeight="1" x14ac:dyDescent="0.25">
      <c r="B10" s="119" t="s">
        <v>162</v>
      </c>
      <c r="C10" s="120">
        <v>301</v>
      </c>
      <c r="D10" s="120">
        <v>163</v>
      </c>
      <c r="E10" s="121">
        <f t="shared" si="0"/>
        <v>54.2</v>
      </c>
      <c r="F10" s="120">
        <f t="shared" si="1"/>
        <v>-138</v>
      </c>
      <c r="H10" s="122">
        <f t="shared" si="2"/>
        <v>4.4000000000000004</v>
      </c>
      <c r="I10" s="123">
        <f t="shared" si="3"/>
        <v>0.3</v>
      </c>
      <c r="J10" s="123">
        <f t="shared" si="4"/>
        <v>0.2</v>
      </c>
    </row>
    <row r="11" spans="1:12" s="118" customFormat="1" ht="23.25" customHeight="1" x14ac:dyDescent="0.25">
      <c r="B11" s="119" t="s">
        <v>161</v>
      </c>
      <c r="C11" s="120">
        <v>458</v>
      </c>
      <c r="D11" s="120">
        <v>367</v>
      </c>
      <c r="E11" s="121">
        <f t="shared" si="0"/>
        <v>80.099999999999994</v>
      </c>
      <c r="F11" s="120">
        <f t="shared" si="1"/>
        <v>-91</v>
      </c>
      <c r="H11" s="124">
        <f t="shared" si="2"/>
        <v>9.9</v>
      </c>
      <c r="I11" s="123">
        <f t="shared" si="3"/>
        <v>0.5</v>
      </c>
      <c r="J11" s="123">
        <f t="shared" si="4"/>
        <v>0.4</v>
      </c>
    </row>
    <row r="12" spans="1:12" s="118" customFormat="1" ht="23.25" customHeight="1" x14ac:dyDescent="0.25">
      <c r="B12" s="119" t="s">
        <v>160</v>
      </c>
      <c r="C12" s="120">
        <v>169</v>
      </c>
      <c r="D12" s="120">
        <v>171</v>
      </c>
      <c r="E12" s="121">
        <f t="shared" si="0"/>
        <v>101.2</v>
      </c>
      <c r="F12" s="120">
        <f t="shared" si="1"/>
        <v>2</v>
      </c>
      <c r="H12" s="122">
        <f t="shared" si="2"/>
        <v>4.5999999999999996</v>
      </c>
      <c r="I12" s="123">
        <f t="shared" si="3"/>
        <v>0.2</v>
      </c>
      <c r="J12" s="123">
        <f t="shared" si="4"/>
        <v>0.2</v>
      </c>
    </row>
    <row r="13" spans="1:12" s="118" customFormat="1" ht="23.25" customHeight="1" x14ac:dyDescent="0.25">
      <c r="B13" s="119" t="s">
        <v>159</v>
      </c>
      <c r="C13" s="120">
        <v>82</v>
      </c>
      <c r="D13" s="120">
        <v>138</v>
      </c>
      <c r="E13" s="121">
        <f t="shared" si="0"/>
        <v>168.3</v>
      </c>
      <c r="F13" s="120">
        <f t="shared" si="1"/>
        <v>56</v>
      </c>
      <c r="H13" s="124">
        <f t="shared" si="2"/>
        <v>3.7</v>
      </c>
      <c r="I13" s="123">
        <f t="shared" si="3"/>
        <v>0.1</v>
      </c>
      <c r="J13" s="123">
        <f t="shared" si="4"/>
        <v>0.1</v>
      </c>
    </row>
    <row r="14" spans="1:12" s="118" customFormat="1" ht="23.25" customHeight="1" x14ac:dyDescent="0.25">
      <c r="B14" s="119" t="s">
        <v>158</v>
      </c>
      <c r="C14" s="120">
        <v>3</v>
      </c>
      <c r="D14" s="120">
        <v>164</v>
      </c>
      <c r="E14" s="121">
        <f t="shared" si="0"/>
        <v>5466.7</v>
      </c>
      <c r="F14" s="120">
        <f t="shared" si="1"/>
        <v>161</v>
      </c>
      <c r="H14" s="122">
        <f t="shared" si="2"/>
        <v>4.4000000000000004</v>
      </c>
      <c r="I14" s="123">
        <f t="shared" si="3"/>
        <v>0</v>
      </c>
      <c r="J14" s="123">
        <f t="shared" si="4"/>
        <v>0.2</v>
      </c>
    </row>
    <row r="15" spans="1:12" s="118" customFormat="1" ht="23.25" customHeight="1" x14ac:dyDescent="0.25">
      <c r="B15" s="119" t="s">
        <v>157</v>
      </c>
      <c r="C15" s="120">
        <v>5</v>
      </c>
      <c r="D15" s="120">
        <v>283</v>
      </c>
      <c r="E15" s="121">
        <f t="shared" si="0"/>
        <v>5660</v>
      </c>
      <c r="F15" s="120">
        <f t="shared" si="1"/>
        <v>278</v>
      </c>
      <c r="H15" s="122">
        <f t="shared" si="2"/>
        <v>7.6</v>
      </c>
      <c r="I15" s="123">
        <f t="shared" si="3"/>
        <v>0</v>
      </c>
      <c r="J15" s="123">
        <f t="shared" si="4"/>
        <v>0.3</v>
      </c>
    </row>
    <row r="16" spans="1:12" s="118" customFormat="1" ht="23.25" customHeight="1" x14ac:dyDescent="0.25">
      <c r="B16" s="119" t="s">
        <v>156</v>
      </c>
      <c r="C16" s="120">
        <v>37</v>
      </c>
      <c r="D16" s="120">
        <v>41</v>
      </c>
      <c r="E16" s="121">
        <f t="shared" si="0"/>
        <v>110.8</v>
      </c>
      <c r="F16" s="120">
        <f t="shared" si="1"/>
        <v>4</v>
      </c>
      <c r="H16" s="122">
        <f t="shared" si="2"/>
        <v>1.1000000000000001</v>
      </c>
      <c r="I16" s="123">
        <f t="shared" si="3"/>
        <v>0</v>
      </c>
      <c r="J16" s="123">
        <f t="shared" si="4"/>
        <v>0</v>
      </c>
    </row>
    <row r="17" spans="2:10" s="118" customFormat="1" ht="23.25" customHeight="1" x14ac:dyDescent="0.25">
      <c r="B17" s="119" t="s">
        <v>155</v>
      </c>
      <c r="C17" s="120">
        <v>209</v>
      </c>
      <c r="D17" s="120">
        <v>241</v>
      </c>
      <c r="E17" s="121">
        <f t="shared" si="0"/>
        <v>115.3</v>
      </c>
      <c r="F17" s="120">
        <f t="shared" si="1"/>
        <v>32</v>
      </c>
      <c r="H17" s="122">
        <f t="shared" si="2"/>
        <v>6.5</v>
      </c>
      <c r="I17" s="123">
        <f t="shared" si="3"/>
        <v>0.2</v>
      </c>
      <c r="J17" s="123">
        <f t="shared" si="4"/>
        <v>0.2</v>
      </c>
    </row>
    <row r="18" spans="2:10" s="118" customFormat="1" ht="23.25" customHeight="1" x14ac:dyDescent="0.25">
      <c r="B18" s="119" t="s">
        <v>154</v>
      </c>
      <c r="C18" s="120">
        <v>249</v>
      </c>
      <c r="D18" s="120">
        <v>267</v>
      </c>
      <c r="E18" s="121">
        <f t="shared" si="0"/>
        <v>107.2</v>
      </c>
      <c r="F18" s="120">
        <f t="shared" si="1"/>
        <v>18</v>
      </c>
      <c r="H18" s="122">
        <f t="shared" si="2"/>
        <v>7.2</v>
      </c>
      <c r="I18" s="123">
        <f t="shared" si="3"/>
        <v>0.2</v>
      </c>
      <c r="J18" s="123">
        <f t="shared" si="4"/>
        <v>0.3</v>
      </c>
    </row>
    <row r="19" spans="2:10" s="118" customFormat="1" ht="23.25" customHeight="1" x14ac:dyDescent="0.25">
      <c r="B19" s="119" t="s">
        <v>153</v>
      </c>
      <c r="C19" s="120">
        <v>138</v>
      </c>
      <c r="D19" s="120">
        <v>98</v>
      </c>
      <c r="E19" s="121">
        <f t="shared" si="0"/>
        <v>71</v>
      </c>
      <c r="F19" s="120">
        <f t="shared" si="1"/>
        <v>-40</v>
      </c>
      <c r="H19" s="122">
        <f t="shared" si="2"/>
        <v>2.6</v>
      </c>
      <c r="I19" s="123">
        <f t="shared" si="3"/>
        <v>0.1</v>
      </c>
      <c r="J19" s="123">
        <f t="shared" si="4"/>
        <v>0.1</v>
      </c>
    </row>
    <row r="20" spans="2:10" s="118" customFormat="1" ht="23.25" customHeight="1" x14ac:dyDescent="0.25">
      <c r="B20" s="119" t="s">
        <v>152</v>
      </c>
      <c r="C20" s="120">
        <v>0</v>
      </c>
      <c r="D20" s="120">
        <v>38</v>
      </c>
      <c r="E20" s="121" t="e">
        <f t="shared" si="0"/>
        <v>#DIV/0!</v>
      </c>
      <c r="F20" s="120">
        <f t="shared" si="1"/>
        <v>38</v>
      </c>
      <c r="H20" s="124">
        <f t="shared" si="2"/>
        <v>1</v>
      </c>
      <c r="I20" s="123">
        <f t="shared" si="3"/>
        <v>0</v>
      </c>
      <c r="J20" s="123">
        <f t="shared" si="4"/>
        <v>0</v>
      </c>
    </row>
    <row r="21" spans="2:10" s="118" customFormat="1" ht="23.25" customHeight="1" x14ac:dyDescent="0.25">
      <c r="B21" s="119" t="s">
        <v>151</v>
      </c>
      <c r="C21" s="120">
        <v>67</v>
      </c>
      <c r="D21" s="120">
        <v>112</v>
      </c>
      <c r="E21" s="121">
        <f t="shared" si="0"/>
        <v>167.2</v>
      </c>
      <c r="F21" s="120">
        <f t="shared" si="1"/>
        <v>45</v>
      </c>
      <c r="H21" s="124">
        <f t="shared" si="2"/>
        <v>3</v>
      </c>
      <c r="I21" s="123">
        <f t="shared" si="3"/>
        <v>0.1</v>
      </c>
      <c r="J21" s="123">
        <f t="shared" si="4"/>
        <v>0.1</v>
      </c>
    </row>
    <row r="22" spans="2:10" s="118" customFormat="1" ht="23.25" customHeight="1" x14ac:dyDescent="0.25">
      <c r="B22" s="119" t="s">
        <v>150</v>
      </c>
      <c r="C22" s="120">
        <v>93</v>
      </c>
      <c r="D22" s="120">
        <v>93</v>
      </c>
      <c r="E22" s="121">
        <f t="shared" si="0"/>
        <v>100</v>
      </c>
      <c r="F22" s="120">
        <f t="shared" si="1"/>
        <v>0</v>
      </c>
      <c r="H22" s="124">
        <f t="shared" si="2"/>
        <v>2.5</v>
      </c>
      <c r="I22" s="123">
        <f t="shared" si="3"/>
        <v>0.1</v>
      </c>
      <c r="J22" s="123">
        <f t="shared" si="4"/>
        <v>0.1</v>
      </c>
    </row>
    <row r="23" spans="2:10" s="118" customFormat="1" ht="0.75" customHeight="1" x14ac:dyDescent="0.25">
      <c r="B23" s="119"/>
      <c r="C23" s="120"/>
      <c r="D23" s="120"/>
      <c r="E23" s="121"/>
      <c r="F23" s="120"/>
      <c r="H23" s="122"/>
      <c r="I23" s="123"/>
      <c r="J23" s="123"/>
    </row>
    <row r="24" spans="2:10" s="118" customFormat="1" ht="23.25" customHeight="1" x14ac:dyDescent="0.25">
      <c r="B24" s="119" t="s">
        <v>149</v>
      </c>
      <c r="C24" s="125">
        <v>66</v>
      </c>
      <c r="D24" s="125">
        <v>236</v>
      </c>
      <c r="E24" s="202">
        <f t="shared" si="0"/>
        <v>357.6</v>
      </c>
      <c r="F24" s="120">
        <f t="shared" si="1"/>
        <v>170</v>
      </c>
      <c r="H24" s="122">
        <f t="shared" si="2"/>
        <v>6.4</v>
      </c>
      <c r="I24" s="123">
        <f t="shared" si="3"/>
        <v>0.1</v>
      </c>
      <c r="J24" s="123">
        <f t="shared" si="4"/>
        <v>0.2</v>
      </c>
    </row>
    <row r="25" spans="2:10" s="118" customFormat="1" ht="23.25" customHeight="1" x14ac:dyDescent="0.25">
      <c r="B25" s="119" t="s">
        <v>148</v>
      </c>
      <c r="C25" s="120">
        <v>9</v>
      </c>
      <c r="D25" s="120">
        <v>240</v>
      </c>
      <c r="E25" s="121">
        <f t="shared" si="0"/>
        <v>2666.7</v>
      </c>
      <c r="F25" s="120">
        <f t="shared" si="1"/>
        <v>231</v>
      </c>
      <c r="H25" s="122">
        <f t="shared" si="2"/>
        <v>6.5</v>
      </c>
      <c r="I25" s="123">
        <f t="shared" si="3"/>
        <v>0</v>
      </c>
      <c r="J25" s="123">
        <f t="shared" si="4"/>
        <v>0.2</v>
      </c>
    </row>
    <row r="26" spans="2:10" s="118" customFormat="1" ht="23.25" customHeight="1" x14ac:dyDescent="0.25">
      <c r="B26" s="119" t="s">
        <v>121</v>
      </c>
      <c r="C26" s="120">
        <v>1728</v>
      </c>
      <c r="D26" s="120">
        <v>739</v>
      </c>
      <c r="E26" s="121">
        <f t="shared" si="0"/>
        <v>42.8</v>
      </c>
      <c r="F26" s="120">
        <f t="shared" si="1"/>
        <v>-989</v>
      </c>
      <c r="H26" s="122">
        <f t="shared" si="2"/>
        <v>19.899999999999999</v>
      </c>
      <c r="I26" s="123">
        <f t="shared" si="3"/>
        <v>1.7</v>
      </c>
      <c r="J26" s="123">
        <f t="shared" si="4"/>
        <v>0.7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7"/>
  <sheetViews>
    <sheetView zoomScale="75" zoomScaleNormal="75" zoomScaleSheetLayoutView="75" workbookViewId="0">
      <selection activeCell="A4" sqref="A4:A5"/>
    </sheetView>
  </sheetViews>
  <sheetFormatPr defaultColWidth="8.85546875" defaultRowHeight="12.75" x14ac:dyDescent="0.2"/>
  <cols>
    <col min="1" max="1" width="45.5703125" style="31" customWidth="1"/>
    <col min="2" max="3" width="14" style="31" customWidth="1"/>
    <col min="4" max="4" width="10.5703125" style="31" customWidth="1"/>
    <col min="5" max="5" width="11.5703125" style="31" customWidth="1"/>
    <col min="6" max="6" width="8.7109375" style="31" customWidth="1"/>
    <col min="7" max="8" width="8.85546875" style="31"/>
    <col min="9" max="9" width="43" style="31" customWidth="1"/>
    <col min="10" max="16384" width="8.85546875" style="31"/>
  </cols>
  <sheetData>
    <row r="1" spans="1:11" s="27" customFormat="1" ht="27" customHeight="1" x14ac:dyDescent="0.3">
      <c r="A1" s="227" t="s">
        <v>106</v>
      </c>
      <c r="B1" s="227"/>
      <c r="C1" s="227"/>
      <c r="D1" s="227"/>
      <c r="E1" s="227"/>
    </row>
    <row r="2" spans="1:11" s="27" customFormat="1" ht="21.75" customHeight="1" x14ac:dyDescent="0.3">
      <c r="A2" s="228" t="s">
        <v>42</v>
      </c>
      <c r="B2" s="228"/>
      <c r="C2" s="228"/>
      <c r="D2" s="228"/>
      <c r="E2" s="228"/>
    </row>
    <row r="3" spans="1:11" s="29" customFormat="1" ht="12" customHeight="1" x14ac:dyDescent="0.2">
      <c r="A3" s="28"/>
      <c r="B3" s="28"/>
      <c r="C3" s="28"/>
      <c r="D3" s="28"/>
      <c r="E3" s="28"/>
    </row>
    <row r="4" spans="1:11" s="29" customFormat="1" ht="21" customHeight="1" x14ac:dyDescent="0.2">
      <c r="A4" s="229"/>
      <c r="B4" s="225" t="s">
        <v>165</v>
      </c>
      <c r="C4" s="225" t="s">
        <v>164</v>
      </c>
      <c r="D4" s="231" t="s">
        <v>96</v>
      </c>
      <c r="E4" s="231"/>
    </row>
    <row r="5" spans="1:11" s="29" customFormat="1" ht="40.5" customHeight="1" x14ac:dyDescent="0.2">
      <c r="A5" s="230"/>
      <c r="B5" s="225"/>
      <c r="C5" s="225"/>
      <c r="D5" s="197" t="s">
        <v>2</v>
      </c>
      <c r="E5" s="128" t="s">
        <v>98</v>
      </c>
    </row>
    <row r="6" spans="1:11" s="30" customFormat="1" ht="26.25" customHeight="1" x14ac:dyDescent="0.25">
      <c r="A6" s="128" t="s">
        <v>43</v>
      </c>
      <c r="B6" s="190">
        <f>SUM(B7:B25)</f>
        <v>3807</v>
      </c>
      <c r="C6" s="191">
        <f>SUM(C7:C25)</f>
        <v>3705</v>
      </c>
      <c r="D6" s="132">
        <f>ROUND(C6/B6*100,1)</f>
        <v>97.3</v>
      </c>
      <c r="E6" s="129">
        <f>C6-B6</f>
        <v>-102</v>
      </c>
    </row>
    <row r="7" spans="1:11" ht="39.75" customHeight="1" x14ac:dyDescent="0.2">
      <c r="A7" s="133" t="s">
        <v>44</v>
      </c>
      <c r="B7" s="130">
        <v>54</v>
      </c>
      <c r="C7" s="130">
        <v>225</v>
      </c>
      <c r="D7" s="134">
        <f>ROUND(C7/B7*100,1)</f>
        <v>416.7</v>
      </c>
      <c r="E7" s="138">
        <f t="shared" ref="E7:E25" si="0">C7-B7</f>
        <v>171</v>
      </c>
      <c r="F7" s="30"/>
      <c r="G7" s="42"/>
      <c r="I7" s="32"/>
      <c r="J7" s="182"/>
    </row>
    <row r="8" spans="1:11" ht="44.25" customHeight="1" x14ac:dyDescent="0.2">
      <c r="A8" s="133" t="s">
        <v>45</v>
      </c>
      <c r="B8" s="130">
        <v>0</v>
      </c>
      <c r="C8" s="130">
        <v>0</v>
      </c>
      <c r="D8" s="134">
        <v>0</v>
      </c>
      <c r="E8" s="138">
        <f t="shared" si="0"/>
        <v>0</v>
      </c>
      <c r="F8" s="30"/>
      <c r="G8" s="42"/>
      <c r="I8" s="32"/>
      <c r="J8" s="182"/>
    </row>
    <row r="9" spans="1:11" s="33" customFormat="1" ht="24" customHeight="1" x14ac:dyDescent="0.2">
      <c r="A9" s="133" t="s">
        <v>46</v>
      </c>
      <c r="B9" s="130">
        <v>37</v>
      </c>
      <c r="C9" s="130">
        <v>31</v>
      </c>
      <c r="D9" s="134">
        <f t="shared" ref="D9:D25" si="1">ROUND(C9/B9*100,1)</f>
        <v>83.8</v>
      </c>
      <c r="E9" s="138">
        <f t="shared" si="0"/>
        <v>-6</v>
      </c>
      <c r="F9" s="30"/>
      <c r="G9" s="42"/>
      <c r="H9" s="31"/>
      <c r="I9" s="32"/>
      <c r="J9" s="182"/>
    </row>
    <row r="10" spans="1:11" ht="43.5" customHeight="1" x14ac:dyDescent="0.2">
      <c r="A10" s="133" t="s">
        <v>47</v>
      </c>
      <c r="B10" s="130">
        <v>224</v>
      </c>
      <c r="C10" s="130">
        <v>148</v>
      </c>
      <c r="D10" s="134">
        <f t="shared" si="1"/>
        <v>66.099999999999994</v>
      </c>
      <c r="E10" s="138">
        <f t="shared" si="0"/>
        <v>-76</v>
      </c>
      <c r="F10" s="30"/>
      <c r="G10" s="42"/>
      <c r="I10" s="32"/>
      <c r="J10" s="182"/>
      <c r="K10" s="34"/>
    </row>
    <row r="11" spans="1:11" ht="42" customHeight="1" x14ac:dyDescent="0.2">
      <c r="A11" s="133" t="s">
        <v>48</v>
      </c>
      <c r="B11" s="130">
        <v>20</v>
      </c>
      <c r="C11" s="130">
        <v>14</v>
      </c>
      <c r="D11" s="134">
        <f t="shared" si="1"/>
        <v>70</v>
      </c>
      <c r="E11" s="138">
        <f t="shared" si="0"/>
        <v>-6</v>
      </c>
      <c r="F11" s="30"/>
      <c r="G11" s="42"/>
      <c r="I11" s="32"/>
      <c r="J11" s="182"/>
    </row>
    <row r="12" spans="1:11" ht="19.5" customHeight="1" x14ac:dyDescent="0.2">
      <c r="A12" s="133" t="s">
        <v>49</v>
      </c>
      <c r="B12" s="130">
        <v>0</v>
      </c>
      <c r="C12" s="130">
        <v>0</v>
      </c>
      <c r="D12" s="134">
        <v>0</v>
      </c>
      <c r="E12" s="138">
        <f t="shared" si="0"/>
        <v>0</v>
      </c>
      <c r="F12" s="30"/>
      <c r="G12" s="42"/>
      <c r="I12" s="32"/>
      <c r="J12" s="182"/>
    </row>
    <row r="13" spans="1:11" ht="41.25" customHeight="1" x14ac:dyDescent="0.2">
      <c r="A13" s="133" t="s">
        <v>50</v>
      </c>
      <c r="B13" s="130">
        <v>0</v>
      </c>
      <c r="C13" s="130">
        <v>8</v>
      </c>
      <c r="D13" s="134">
        <v>0</v>
      </c>
      <c r="E13" s="138">
        <f t="shared" si="0"/>
        <v>8</v>
      </c>
      <c r="F13" s="30"/>
      <c r="G13" s="42"/>
      <c r="I13" s="32"/>
      <c r="J13" s="182"/>
    </row>
    <row r="14" spans="1:11" ht="41.25" customHeight="1" x14ac:dyDescent="0.2">
      <c r="A14" s="133" t="s">
        <v>51</v>
      </c>
      <c r="B14" s="130">
        <v>132</v>
      </c>
      <c r="C14" s="130">
        <v>0</v>
      </c>
      <c r="D14" s="134">
        <f t="shared" si="1"/>
        <v>0</v>
      </c>
      <c r="E14" s="138">
        <f t="shared" si="0"/>
        <v>-132</v>
      </c>
      <c r="F14" s="30"/>
      <c r="G14" s="42"/>
      <c r="I14" s="32"/>
      <c r="J14" s="182"/>
    </row>
    <row r="15" spans="1:11" ht="42" customHeight="1" x14ac:dyDescent="0.2">
      <c r="A15" s="133" t="s">
        <v>52</v>
      </c>
      <c r="B15" s="130">
        <v>0</v>
      </c>
      <c r="C15" s="130">
        <v>0</v>
      </c>
      <c r="D15" s="134">
        <v>0</v>
      </c>
      <c r="E15" s="138">
        <f t="shared" si="0"/>
        <v>0</v>
      </c>
      <c r="F15" s="30"/>
      <c r="G15" s="42"/>
      <c r="I15" s="32"/>
      <c r="J15" s="182"/>
    </row>
    <row r="16" spans="1:11" ht="23.25" customHeight="1" x14ac:dyDescent="0.2">
      <c r="A16" s="133" t="s">
        <v>53</v>
      </c>
      <c r="B16" s="130">
        <v>18</v>
      </c>
      <c r="C16" s="130">
        <v>75</v>
      </c>
      <c r="D16" s="134">
        <f t="shared" si="1"/>
        <v>416.7</v>
      </c>
      <c r="E16" s="138">
        <f t="shared" si="0"/>
        <v>57</v>
      </c>
      <c r="F16" s="30"/>
      <c r="G16" s="42"/>
      <c r="I16" s="32"/>
      <c r="J16" s="182"/>
    </row>
    <row r="17" spans="1:10" ht="22.5" customHeight="1" x14ac:dyDescent="0.2">
      <c r="A17" s="133" t="s">
        <v>54</v>
      </c>
      <c r="B17" s="130">
        <v>0</v>
      </c>
      <c r="C17" s="130">
        <v>0</v>
      </c>
      <c r="D17" s="134">
        <v>0</v>
      </c>
      <c r="E17" s="138">
        <f t="shared" si="0"/>
        <v>0</v>
      </c>
      <c r="F17" s="30"/>
      <c r="G17" s="42"/>
      <c r="I17" s="32"/>
      <c r="J17" s="182"/>
    </row>
    <row r="18" spans="1:10" ht="22.5" customHeight="1" x14ac:dyDescent="0.2">
      <c r="A18" s="133" t="s">
        <v>55</v>
      </c>
      <c r="B18" s="130">
        <v>1</v>
      </c>
      <c r="C18" s="130">
        <v>0</v>
      </c>
      <c r="D18" s="134">
        <f t="shared" si="1"/>
        <v>0</v>
      </c>
      <c r="E18" s="138">
        <f t="shared" si="0"/>
        <v>-1</v>
      </c>
      <c r="F18" s="30"/>
      <c r="G18" s="42"/>
      <c r="I18" s="32"/>
    </row>
    <row r="19" spans="1:10" ht="38.25" customHeight="1" x14ac:dyDescent="0.2">
      <c r="A19" s="133" t="s">
        <v>56</v>
      </c>
      <c r="B19" s="130">
        <v>40</v>
      </c>
      <c r="C19" s="130">
        <v>0</v>
      </c>
      <c r="D19" s="134">
        <f t="shared" si="1"/>
        <v>0</v>
      </c>
      <c r="E19" s="138">
        <f t="shared" si="0"/>
        <v>-40</v>
      </c>
      <c r="F19" s="30"/>
      <c r="G19" s="42"/>
    </row>
    <row r="20" spans="1:10" ht="35.25" customHeight="1" x14ac:dyDescent="0.2">
      <c r="A20" s="133" t="s">
        <v>57</v>
      </c>
      <c r="B20" s="130">
        <v>25</v>
      </c>
      <c r="C20" s="130">
        <v>91</v>
      </c>
      <c r="D20" s="134">
        <f t="shared" si="1"/>
        <v>364</v>
      </c>
      <c r="E20" s="138">
        <f t="shared" si="0"/>
        <v>66</v>
      </c>
      <c r="F20" s="30"/>
      <c r="G20" s="42"/>
    </row>
    <row r="21" spans="1:10" ht="41.25" customHeight="1" x14ac:dyDescent="0.2">
      <c r="A21" s="133" t="s">
        <v>58</v>
      </c>
      <c r="B21" s="130">
        <v>1392</v>
      </c>
      <c r="C21" s="130">
        <v>987</v>
      </c>
      <c r="D21" s="134">
        <f t="shared" si="1"/>
        <v>70.900000000000006</v>
      </c>
      <c r="E21" s="138">
        <f t="shared" si="0"/>
        <v>-405</v>
      </c>
      <c r="F21" s="30"/>
      <c r="G21" s="42"/>
    </row>
    <row r="22" spans="1:10" ht="19.5" customHeight="1" x14ac:dyDescent="0.2">
      <c r="A22" s="133" t="s">
        <v>59</v>
      </c>
      <c r="B22" s="130">
        <v>707</v>
      </c>
      <c r="C22" s="130">
        <v>988</v>
      </c>
      <c r="D22" s="134">
        <f t="shared" si="1"/>
        <v>139.69999999999999</v>
      </c>
      <c r="E22" s="138">
        <f t="shared" si="0"/>
        <v>281</v>
      </c>
      <c r="F22" s="30"/>
      <c r="G22" s="42"/>
    </row>
    <row r="23" spans="1:10" ht="39" customHeight="1" x14ac:dyDescent="0.2">
      <c r="A23" s="133" t="s">
        <v>60</v>
      </c>
      <c r="B23" s="130">
        <v>1109</v>
      </c>
      <c r="C23" s="130">
        <v>1083</v>
      </c>
      <c r="D23" s="134">
        <f t="shared" si="1"/>
        <v>97.7</v>
      </c>
      <c r="E23" s="138">
        <f t="shared" si="0"/>
        <v>-26</v>
      </c>
      <c r="F23" s="30"/>
      <c r="G23" s="42"/>
    </row>
    <row r="24" spans="1:10" ht="38.25" customHeight="1" x14ac:dyDescent="0.2">
      <c r="A24" s="133" t="s">
        <v>61</v>
      </c>
      <c r="B24" s="130">
        <v>46</v>
      </c>
      <c r="C24" s="130">
        <v>55</v>
      </c>
      <c r="D24" s="134">
        <f t="shared" si="1"/>
        <v>119.6</v>
      </c>
      <c r="E24" s="138">
        <f t="shared" si="0"/>
        <v>9</v>
      </c>
      <c r="F24" s="30"/>
      <c r="G24" s="42"/>
    </row>
    <row r="25" spans="1:10" ht="22.5" customHeight="1" x14ac:dyDescent="0.2">
      <c r="A25" s="133" t="s">
        <v>62</v>
      </c>
      <c r="B25" s="130">
        <v>2</v>
      </c>
      <c r="C25" s="130">
        <v>0</v>
      </c>
      <c r="D25" s="134">
        <f t="shared" si="1"/>
        <v>0</v>
      </c>
      <c r="E25" s="138">
        <f t="shared" si="0"/>
        <v>-2</v>
      </c>
      <c r="F25" s="30"/>
      <c r="G25" s="42"/>
    </row>
    <row r="26" spans="1:10" x14ac:dyDescent="0.2">
      <c r="A26" s="35"/>
      <c r="B26" s="294"/>
      <c r="C26" s="294"/>
      <c r="D26" s="35"/>
      <c r="E26" s="35"/>
    </row>
    <row r="27" spans="1:10" x14ac:dyDescent="0.2">
      <c r="A27" s="35"/>
      <c r="B27" s="35"/>
      <c r="C27" s="35"/>
      <c r="D27" s="35"/>
      <c r="E27" s="35"/>
    </row>
  </sheetData>
  <sortState ref="I7:J17">
    <sortCondition ref="J7:J17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topLeftCell="A6" zoomScale="75" zoomScaleNormal="75" zoomScaleSheetLayoutView="75" workbookViewId="0">
      <selection activeCell="E6" sqref="E6"/>
    </sheetView>
  </sheetViews>
  <sheetFormatPr defaultColWidth="8.85546875" defaultRowHeight="12.75" x14ac:dyDescent="0.2"/>
  <cols>
    <col min="1" max="1" width="52.85546875" style="31" customWidth="1"/>
    <col min="2" max="4" width="19.5703125" style="31" customWidth="1"/>
    <col min="5" max="5" width="18.5703125" style="31" customWidth="1"/>
    <col min="6" max="6" width="8.85546875" style="31"/>
    <col min="7" max="7" width="10.85546875" style="31" bestFit="1" customWidth="1"/>
    <col min="8" max="8" width="32.7109375" style="31" customWidth="1"/>
    <col min="9" max="11" width="8.85546875" style="31"/>
    <col min="12" max="12" width="22.7109375" style="31" customWidth="1"/>
    <col min="13" max="16384" width="8.85546875" style="31"/>
  </cols>
  <sheetData>
    <row r="1" spans="1:18" s="27" customFormat="1" ht="26.25" customHeight="1" x14ac:dyDescent="0.3">
      <c r="A1" s="232" t="s">
        <v>107</v>
      </c>
      <c r="B1" s="232"/>
      <c r="C1" s="232"/>
      <c r="D1" s="232"/>
      <c r="E1" s="232"/>
    </row>
    <row r="2" spans="1:18" s="27" customFormat="1" ht="24" customHeight="1" x14ac:dyDescent="0.3">
      <c r="A2" s="233" t="s">
        <v>63</v>
      </c>
      <c r="B2" s="233"/>
      <c r="C2" s="233"/>
      <c r="D2" s="233"/>
      <c r="E2" s="233"/>
    </row>
    <row r="3" spans="1:18" s="27" customFormat="1" ht="17.25" customHeight="1" x14ac:dyDescent="0.35">
      <c r="A3" s="127"/>
      <c r="B3" s="127"/>
      <c r="C3" s="127"/>
      <c r="D3" s="127"/>
      <c r="E3" s="127"/>
    </row>
    <row r="4" spans="1:18" s="29" customFormat="1" ht="25.5" customHeight="1" x14ac:dyDescent="0.2">
      <c r="A4" s="234"/>
      <c r="B4" s="225" t="s">
        <v>165</v>
      </c>
      <c r="C4" s="225" t="s">
        <v>164</v>
      </c>
      <c r="D4" s="235" t="s">
        <v>96</v>
      </c>
      <c r="E4" s="235"/>
    </row>
    <row r="5" spans="1:18" s="29" customFormat="1" ht="37.5" customHeight="1" x14ac:dyDescent="0.2">
      <c r="A5" s="234"/>
      <c r="B5" s="225"/>
      <c r="C5" s="225"/>
      <c r="D5" s="198" t="s">
        <v>2</v>
      </c>
      <c r="E5" s="198" t="s">
        <v>98</v>
      </c>
    </row>
    <row r="6" spans="1:18" s="37" customFormat="1" ht="34.5" customHeight="1" x14ac:dyDescent="0.25">
      <c r="A6" s="135" t="s">
        <v>43</v>
      </c>
      <c r="B6" s="36">
        <f>SUM(B7:B15)</f>
        <v>3807</v>
      </c>
      <c r="C6" s="36">
        <f>SUM(C7:C15)</f>
        <v>3705</v>
      </c>
      <c r="D6" s="136">
        <f>ROUND(C6/B6*100,1)</f>
        <v>97.3</v>
      </c>
      <c r="E6" s="36">
        <f>C6-B6</f>
        <v>-102</v>
      </c>
      <c r="G6" s="38"/>
    </row>
    <row r="7" spans="1:18" ht="51" customHeight="1" x14ac:dyDescent="0.25">
      <c r="A7" s="137" t="s">
        <v>64</v>
      </c>
      <c r="B7" s="39">
        <v>614</v>
      </c>
      <c r="C7" s="39">
        <v>443</v>
      </c>
      <c r="D7" s="139">
        <f t="shared" ref="D7:D15" si="0">ROUND(C7/B7*100,1)</f>
        <v>72.099999999999994</v>
      </c>
      <c r="E7" s="40">
        <f t="shared" ref="E7:E15" si="1">C7-B7</f>
        <v>-171</v>
      </c>
      <c r="F7" s="41"/>
      <c r="G7" s="38"/>
      <c r="H7" s="208"/>
      <c r="I7" s="209"/>
      <c r="J7" s="209"/>
      <c r="K7" s="41"/>
    </row>
    <row r="8" spans="1:18" ht="35.25" customHeight="1" x14ac:dyDescent="0.25">
      <c r="A8" s="137" t="s">
        <v>65</v>
      </c>
      <c r="B8" s="39">
        <v>1219</v>
      </c>
      <c r="C8" s="39">
        <v>967</v>
      </c>
      <c r="D8" s="139">
        <f t="shared" si="0"/>
        <v>79.3</v>
      </c>
      <c r="E8" s="40">
        <f t="shared" si="1"/>
        <v>-252</v>
      </c>
      <c r="F8" s="41"/>
      <c r="G8" s="38"/>
      <c r="H8" s="208"/>
      <c r="I8" s="209"/>
      <c r="J8" s="209"/>
      <c r="K8" s="41"/>
    </row>
    <row r="9" spans="1:18" s="33" customFormat="1" ht="25.5" customHeight="1" x14ac:dyDescent="0.25">
      <c r="A9" s="137" t="s">
        <v>66</v>
      </c>
      <c r="B9" s="39">
        <v>755</v>
      </c>
      <c r="C9" s="39">
        <v>996</v>
      </c>
      <c r="D9" s="139">
        <f t="shared" si="0"/>
        <v>131.9</v>
      </c>
      <c r="E9" s="40">
        <f t="shared" si="1"/>
        <v>241</v>
      </c>
      <c r="F9" s="41"/>
      <c r="G9" s="38"/>
      <c r="H9" s="208"/>
      <c r="I9" s="209"/>
      <c r="J9" s="30"/>
      <c r="K9" s="41"/>
      <c r="L9" s="31"/>
      <c r="M9" s="31"/>
    </row>
    <row r="10" spans="1:18" ht="36.75" customHeight="1" x14ac:dyDescent="0.25">
      <c r="A10" s="137" t="s">
        <v>67</v>
      </c>
      <c r="B10" s="39">
        <v>73</v>
      </c>
      <c r="C10" s="39">
        <v>88</v>
      </c>
      <c r="D10" s="139">
        <f t="shared" si="0"/>
        <v>120.5</v>
      </c>
      <c r="E10" s="40">
        <f t="shared" si="1"/>
        <v>15</v>
      </c>
      <c r="F10" s="41"/>
      <c r="G10" s="38"/>
      <c r="H10" s="208"/>
      <c r="I10" s="209"/>
      <c r="J10" s="209"/>
      <c r="K10" s="41"/>
    </row>
    <row r="11" spans="1:18" ht="28.5" customHeight="1" x14ac:dyDescent="0.25">
      <c r="A11" s="137" t="s">
        <v>68</v>
      </c>
      <c r="B11" s="39">
        <v>437</v>
      </c>
      <c r="C11" s="39">
        <v>567</v>
      </c>
      <c r="D11" s="139">
        <f t="shared" si="0"/>
        <v>129.69999999999999</v>
      </c>
      <c r="E11" s="40">
        <f t="shared" si="1"/>
        <v>130</v>
      </c>
      <c r="F11" s="41"/>
      <c r="G11" s="38"/>
      <c r="H11" s="208"/>
      <c r="I11" s="209"/>
      <c r="J11" s="209"/>
      <c r="K11" s="41"/>
    </row>
    <row r="12" spans="1:18" ht="59.25" customHeight="1" x14ac:dyDescent="0.25">
      <c r="A12" s="137" t="s">
        <v>69</v>
      </c>
      <c r="B12" s="39">
        <v>21</v>
      </c>
      <c r="C12" s="39">
        <v>0</v>
      </c>
      <c r="D12" s="139">
        <f t="shared" si="0"/>
        <v>0</v>
      </c>
      <c r="E12" s="40">
        <f t="shared" si="1"/>
        <v>-21</v>
      </c>
      <c r="F12" s="41"/>
      <c r="G12" s="38"/>
      <c r="H12" s="208"/>
      <c r="I12" s="209"/>
      <c r="J12" s="209"/>
      <c r="K12" s="41"/>
    </row>
    <row r="13" spans="1:18" ht="30.75" customHeight="1" x14ac:dyDescent="0.25">
      <c r="A13" s="137" t="s">
        <v>70</v>
      </c>
      <c r="B13" s="39">
        <v>161</v>
      </c>
      <c r="C13" s="39">
        <v>73</v>
      </c>
      <c r="D13" s="139">
        <f t="shared" si="0"/>
        <v>45.3</v>
      </c>
      <c r="E13" s="40">
        <f t="shared" si="1"/>
        <v>-88</v>
      </c>
      <c r="F13" s="41"/>
      <c r="G13" s="38"/>
      <c r="H13" s="208"/>
      <c r="I13" s="209"/>
      <c r="J13" s="209"/>
      <c r="K13" s="41"/>
      <c r="R13" s="42"/>
    </row>
    <row r="14" spans="1:18" ht="75" customHeight="1" x14ac:dyDescent="0.25">
      <c r="A14" s="137" t="s">
        <v>71</v>
      </c>
      <c r="B14" s="39">
        <v>235</v>
      </c>
      <c r="C14" s="39">
        <v>308</v>
      </c>
      <c r="D14" s="139">
        <f t="shared" si="0"/>
        <v>131.1</v>
      </c>
      <c r="E14" s="40">
        <f t="shared" si="1"/>
        <v>73</v>
      </c>
      <c r="F14" s="41"/>
      <c r="G14" s="38"/>
      <c r="H14" s="208"/>
      <c r="I14" s="209"/>
      <c r="J14" s="209"/>
      <c r="K14" s="41"/>
      <c r="R14" s="42"/>
    </row>
    <row r="15" spans="1:18" ht="33" customHeight="1" x14ac:dyDescent="0.25">
      <c r="A15" s="137" t="s">
        <v>72</v>
      </c>
      <c r="B15" s="39">
        <v>292</v>
      </c>
      <c r="C15" s="39">
        <v>263</v>
      </c>
      <c r="D15" s="139">
        <f t="shared" si="0"/>
        <v>90.1</v>
      </c>
      <c r="E15" s="40">
        <f t="shared" si="1"/>
        <v>-29</v>
      </c>
      <c r="F15" s="41"/>
      <c r="G15" s="38"/>
      <c r="H15" s="208"/>
      <c r="I15" s="209"/>
      <c r="J15" s="209"/>
      <c r="K15" s="41"/>
      <c r="L15" s="33"/>
      <c r="M15" s="33"/>
      <c r="R15" s="42"/>
    </row>
    <row r="16" spans="1:18" x14ac:dyDescent="0.2">
      <c r="A16" s="35"/>
      <c r="B16" s="35"/>
      <c r="C16" s="35"/>
      <c r="D16" s="35"/>
      <c r="E16" s="35"/>
      <c r="R16" s="42"/>
    </row>
    <row r="17" spans="1:18" x14ac:dyDescent="0.2">
      <c r="A17" s="35"/>
      <c r="B17" s="294"/>
      <c r="C17" s="294"/>
      <c r="D17" s="294"/>
      <c r="E17" s="294"/>
      <c r="R17" s="42"/>
    </row>
    <row r="18" spans="1:18" x14ac:dyDescent="0.2">
      <c r="R18" s="42"/>
    </row>
    <row r="19" spans="1:18" x14ac:dyDescent="0.2">
      <c r="R19" s="42"/>
    </row>
    <row r="20" spans="1:18" x14ac:dyDescent="0.2">
      <c r="R20" s="42"/>
    </row>
    <row r="21" spans="1:18" x14ac:dyDescent="0.2">
      <c r="R21" s="42"/>
    </row>
  </sheetData>
  <sortState ref="L7:M15">
    <sortCondition ref="M7:M15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0" zoomScaleNormal="80" zoomScaleSheetLayoutView="70" workbookViewId="0">
      <pane xSplit="1" ySplit="4" topLeftCell="B5" activePane="bottomRight" state="frozen"/>
      <selection activeCell="E11" sqref="E11"/>
      <selection pane="topRight" activeCell="E11" sqref="E11"/>
      <selection pane="bottomLeft" activeCell="E11" sqref="E11"/>
      <selection pane="bottomRight" activeCell="J31" sqref="J31"/>
    </sheetView>
  </sheetViews>
  <sheetFormatPr defaultRowHeight="12.75" x14ac:dyDescent="0.2"/>
  <cols>
    <col min="1" max="1" width="71.7109375" style="140" customWidth="1"/>
    <col min="2" max="2" width="11.7109375" style="140" customWidth="1"/>
    <col min="3" max="3" width="13.5703125" style="161" customWidth="1"/>
    <col min="4" max="4" width="10.7109375" style="140" customWidth="1"/>
    <col min="5" max="5" width="11.7109375" style="140" customWidth="1"/>
    <col min="6" max="7" width="0" style="140" hidden="1" customWidth="1"/>
    <col min="8" max="16384" width="9.140625" style="140"/>
  </cols>
  <sheetData>
    <row r="1" spans="1:10" ht="39.75" customHeight="1" x14ac:dyDescent="0.2">
      <c r="A1" s="243" t="s">
        <v>122</v>
      </c>
      <c r="B1" s="243"/>
      <c r="C1" s="243"/>
      <c r="D1" s="243"/>
      <c r="E1" s="243"/>
    </row>
    <row r="2" spans="1:10" ht="33" customHeight="1" x14ac:dyDescent="0.45">
      <c r="A2" s="254" t="s">
        <v>167</v>
      </c>
      <c r="B2" s="254"/>
      <c r="C2" s="254"/>
      <c r="D2" s="254"/>
      <c r="E2" s="254"/>
      <c r="G2" s="236"/>
      <c r="H2" s="236"/>
      <c r="I2" s="236"/>
      <c r="J2" s="236"/>
    </row>
    <row r="3" spans="1:10" ht="13.5" customHeight="1" x14ac:dyDescent="0.2">
      <c r="A3" s="237" t="s">
        <v>0</v>
      </c>
      <c r="B3" s="238" t="s">
        <v>108</v>
      </c>
      <c r="C3" s="238" t="s">
        <v>109</v>
      </c>
      <c r="D3" s="239" t="s">
        <v>1</v>
      </c>
      <c r="E3" s="239"/>
    </row>
    <row r="4" spans="1:10" ht="27" customHeight="1" x14ac:dyDescent="0.2">
      <c r="A4" s="237"/>
      <c r="B4" s="238"/>
      <c r="C4" s="238"/>
      <c r="D4" s="141" t="s">
        <v>2</v>
      </c>
      <c r="E4" s="142" t="s">
        <v>123</v>
      </c>
    </row>
    <row r="5" spans="1:10" ht="24.75" customHeight="1" x14ac:dyDescent="0.2">
      <c r="A5" s="143" t="s">
        <v>124</v>
      </c>
      <c r="B5" s="176">
        <f>'7'!B9</f>
        <v>24158</v>
      </c>
      <c r="C5" s="176">
        <f>'7'!C9</f>
        <v>21353</v>
      </c>
      <c r="D5" s="144">
        <f>ROUND(C5/B5*100,1)</f>
        <v>88.4</v>
      </c>
      <c r="E5" s="185">
        <f>C5-B5</f>
        <v>-2805</v>
      </c>
    </row>
    <row r="6" spans="1:10" ht="24.75" customHeight="1" x14ac:dyDescent="0.2">
      <c r="A6" s="145" t="s">
        <v>110</v>
      </c>
      <c r="B6" s="172">
        <f>'7'!F9</f>
        <v>13376</v>
      </c>
      <c r="C6" s="172">
        <f>'7'!G9</f>
        <v>10968</v>
      </c>
      <c r="D6" s="146">
        <f>ROUND(C6/B6*100,1)</f>
        <v>82</v>
      </c>
      <c r="E6" s="184">
        <f>C6-B6</f>
        <v>-2408</v>
      </c>
    </row>
    <row r="7" spans="1:10" ht="39.75" customHeight="1" x14ac:dyDescent="0.2">
      <c r="A7" s="147" t="s">
        <v>125</v>
      </c>
      <c r="B7" s="166">
        <f>'7'!J9</f>
        <v>19626</v>
      </c>
      <c r="C7" s="166">
        <f>'7'!K9</f>
        <v>19954</v>
      </c>
      <c r="D7" s="148">
        <f>ROUND(C7/B7*100,1)</f>
        <v>101.7</v>
      </c>
      <c r="E7" s="177">
        <f>C7-B7</f>
        <v>328</v>
      </c>
      <c r="F7" s="149">
        <f>B7-B8</f>
        <v>7580</v>
      </c>
      <c r="G7" s="149">
        <f>C7-C8</f>
        <v>6656</v>
      </c>
    </row>
    <row r="8" spans="1:10" ht="28.5" customHeight="1" x14ac:dyDescent="0.2">
      <c r="A8" s="150" t="s">
        <v>126</v>
      </c>
      <c r="B8" s="173">
        <f>'7'!N9</f>
        <v>12046</v>
      </c>
      <c r="C8" s="173">
        <f>'7'!O9</f>
        <v>13298</v>
      </c>
      <c r="D8" s="148">
        <f>ROUND(C8/B8*100,1)</f>
        <v>110.4</v>
      </c>
      <c r="E8" s="177">
        <f>C8-B8</f>
        <v>1252</v>
      </c>
      <c r="F8" s="152"/>
      <c r="G8" s="153"/>
    </row>
    <row r="9" spans="1:10" ht="39.75" customHeight="1" x14ac:dyDescent="0.2">
      <c r="A9" s="150" t="s">
        <v>111</v>
      </c>
      <c r="B9" s="151">
        <f>B8/'6'!B7*100</f>
        <v>61.377764190359727</v>
      </c>
      <c r="C9" s="151">
        <f>C8/'6'!C7*100</f>
        <v>66.64327954294879</v>
      </c>
      <c r="D9" s="244" t="s">
        <v>140</v>
      </c>
      <c r="E9" s="245"/>
      <c r="F9" s="152"/>
      <c r="G9" s="153"/>
    </row>
    <row r="10" spans="1:10" ht="42" customHeight="1" x14ac:dyDescent="0.2">
      <c r="A10" s="154" t="s">
        <v>112</v>
      </c>
      <c r="B10" s="188">
        <v>7108</v>
      </c>
      <c r="C10" s="188">
        <v>6129</v>
      </c>
      <c r="D10" s="187">
        <f>ROUND(C10/B10*100,1)</f>
        <v>86.2</v>
      </c>
      <c r="E10" s="186">
        <f>C10-B10</f>
        <v>-979</v>
      </c>
    </row>
    <row r="11" spans="1:10" ht="43.5" customHeight="1" x14ac:dyDescent="0.2">
      <c r="A11" s="155" t="s">
        <v>113</v>
      </c>
      <c r="B11" s="11">
        <v>15</v>
      </c>
      <c r="C11" s="11">
        <v>29</v>
      </c>
      <c r="D11" s="189" t="s">
        <v>141</v>
      </c>
      <c r="E11" s="181">
        <f>C11-B11</f>
        <v>14</v>
      </c>
    </row>
    <row r="12" spans="1:10" ht="43.5" customHeight="1" x14ac:dyDescent="0.2">
      <c r="A12" s="156" t="s">
        <v>127</v>
      </c>
      <c r="B12" s="175">
        <v>350</v>
      </c>
      <c r="C12" s="175">
        <v>391</v>
      </c>
      <c r="D12" s="157">
        <f>ROUND(C12/B12*100,1)</f>
        <v>111.7</v>
      </c>
      <c r="E12" s="181">
        <f>C12-B12</f>
        <v>41</v>
      </c>
    </row>
    <row r="13" spans="1:10" ht="29.25" customHeight="1" x14ac:dyDescent="0.2">
      <c r="A13" s="156" t="s">
        <v>128</v>
      </c>
      <c r="B13" s="175">
        <f>'7'!R9</f>
        <v>3853</v>
      </c>
      <c r="C13" s="175">
        <f>'7'!S9</f>
        <v>2064</v>
      </c>
      <c r="D13" s="157">
        <f t="shared" ref="D13:D21" si="0">ROUND(C13/B13*100,1)</f>
        <v>53.6</v>
      </c>
      <c r="E13" s="181">
        <f>C13-B13</f>
        <v>-1789</v>
      </c>
    </row>
    <row r="14" spans="1:10" ht="24.75" customHeight="1" x14ac:dyDescent="0.2">
      <c r="A14" s="158" t="s">
        <v>129</v>
      </c>
      <c r="B14" s="166">
        <v>382</v>
      </c>
      <c r="C14" s="166">
        <v>503</v>
      </c>
      <c r="D14" s="157">
        <f t="shared" si="0"/>
        <v>131.69999999999999</v>
      </c>
      <c r="E14" s="177">
        <f>C14-B14</f>
        <v>121</v>
      </c>
    </row>
    <row r="15" spans="1:10" ht="34.5" customHeight="1" x14ac:dyDescent="0.2">
      <c r="A15" s="159" t="s">
        <v>114</v>
      </c>
      <c r="B15" s="175">
        <v>9</v>
      </c>
      <c r="C15" s="175">
        <v>44</v>
      </c>
      <c r="D15" s="157">
        <f t="shared" si="0"/>
        <v>488.9</v>
      </c>
      <c r="E15" s="177">
        <f t="shared" ref="E15:E21" si="1">C15-B15</f>
        <v>35</v>
      </c>
    </row>
    <row r="16" spans="1:10" ht="47.25" customHeight="1" x14ac:dyDescent="0.2">
      <c r="A16" s="160" t="s">
        <v>130</v>
      </c>
      <c r="B16" s="174">
        <f>'7'!AH9</f>
        <v>2801</v>
      </c>
      <c r="C16" s="174">
        <f>'7'!AI9</f>
        <v>2447</v>
      </c>
      <c r="D16" s="157">
        <f t="shared" si="0"/>
        <v>87.4</v>
      </c>
      <c r="E16" s="177">
        <f t="shared" si="1"/>
        <v>-354</v>
      </c>
      <c r="F16" s="161"/>
    </row>
    <row r="17" spans="1:10" ht="42.75" customHeight="1" x14ac:dyDescent="0.2">
      <c r="A17" s="156" t="s">
        <v>131</v>
      </c>
      <c r="B17" s="175">
        <f>'7'!V9</f>
        <v>63877</v>
      </c>
      <c r="C17" s="175">
        <f>'7'!W9</f>
        <v>68224</v>
      </c>
      <c r="D17" s="157">
        <f t="shared" si="0"/>
        <v>106.8</v>
      </c>
      <c r="E17" s="177">
        <f t="shared" si="1"/>
        <v>4347</v>
      </c>
    </row>
    <row r="18" spans="1:10" ht="25.5" customHeight="1" x14ac:dyDescent="0.2">
      <c r="A18" s="156" t="s">
        <v>132</v>
      </c>
      <c r="B18" s="175">
        <v>21327</v>
      </c>
      <c r="C18" s="175">
        <v>18606</v>
      </c>
      <c r="D18" s="157">
        <f t="shared" si="0"/>
        <v>87.2</v>
      </c>
      <c r="E18" s="177">
        <f t="shared" si="1"/>
        <v>-2721</v>
      </c>
    </row>
    <row r="19" spans="1:10" ht="44.25" customHeight="1" x14ac:dyDescent="0.2">
      <c r="A19" s="162" t="s">
        <v>133</v>
      </c>
      <c r="B19" s="175">
        <f>'7'!AL9</f>
        <v>5817</v>
      </c>
      <c r="C19" s="175">
        <f>'7'!AM9</f>
        <v>6076</v>
      </c>
      <c r="D19" s="157">
        <f t="shared" si="0"/>
        <v>104.5</v>
      </c>
      <c r="E19" s="177">
        <f t="shared" si="1"/>
        <v>259</v>
      </c>
      <c r="F19" s="163"/>
    </row>
    <row r="20" spans="1:10" ht="28.5" customHeight="1" x14ac:dyDescent="0.2">
      <c r="A20" s="160" t="s">
        <v>134</v>
      </c>
      <c r="B20" s="176">
        <f>'7'!AP9</f>
        <v>30477</v>
      </c>
      <c r="C20" s="176">
        <f>'7'!AQ9</f>
        <v>33202</v>
      </c>
      <c r="D20" s="157">
        <f t="shared" si="0"/>
        <v>108.9</v>
      </c>
      <c r="E20" s="177">
        <f t="shared" si="1"/>
        <v>2725</v>
      </c>
      <c r="F20" s="163"/>
    </row>
    <row r="21" spans="1:10" ht="24" customHeight="1" x14ac:dyDescent="0.2">
      <c r="A21" s="164" t="s">
        <v>115</v>
      </c>
      <c r="B21" s="172">
        <v>29337</v>
      </c>
      <c r="C21" s="172">
        <v>32162</v>
      </c>
      <c r="D21" s="157">
        <f t="shared" si="0"/>
        <v>109.6</v>
      </c>
      <c r="E21" s="192">
        <f t="shared" si="1"/>
        <v>2825</v>
      </c>
      <c r="F21" s="163"/>
    </row>
    <row r="22" spans="1:10" ht="9" customHeight="1" x14ac:dyDescent="0.2">
      <c r="A22" s="246" t="s">
        <v>116</v>
      </c>
      <c r="B22" s="247"/>
      <c r="C22" s="247"/>
      <c r="D22" s="247"/>
      <c r="E22" s="248"/>
    </row>
    <row r="23" spans="1:10" ht="12" customHeight="1" x14ac:dyDescent="0.2">
      <c r="A23" s="249"/>
      <c r="B23" s="250"/>
      <c r="C23" s="250"/>
      <c r="D23" s="250"/>
      <c r="E23" s="251"/>
    </row>
    <row r="24" spans="1:10" ht="12.75" customHeight="1" x14ac:dyDescent="0.2">
      <c r="A24" s="237" t="s">
        <v>0</v>
      </c>
      <c r="B24" s="237" t="s">
        <v>169</v>
      </c>
      <c r="C24" s="237" t="s">
        <v>170</v>
      </c>
      <c r="D24" s="252" t="s">
        <v>1</v>
      </c>
      <c r="E24" s="253"/>
    </row>
    <row r="25" spans="1:10" ht="33" customHeight="1" x14ac:dyDescent="0.2">
      <c r="A25" s="237"/>
      <c r="B25" s="237"/>
      <c r="C25" s="237"/>
      <c r="D25" s="141" t="s">
        <v>2</v>
      </c>
      <c r="E25" s="165" t="s">
        <v>135</v>
      </c>
    </row>
    <row r="26" spans="1:10" ht="24" customHeight="1" x14ac:dyDescent="0.2">
      <c r="A26" s="147" t="s">
        <v>136</v>
      </c>
      <c r="B26" s="166">
        <f>'7'!AT9</f>
        <v>8195</v>
      </c>
      <c r="C26" s="166">
        <f>'7'!AU9</f>
        <v>7816</v>
      </c>
      <c r="D26" s="148">
        <f t="shared" ref="D26:D30" si="2">ROUND(C26/B26*100,1)</f>
        <v>95.4</v>
      </c>
      <c r="E26" s="180">
        <f t="shared" ref="E26:E30" si="3">C26-B26</f>
        <v>-379</v>
      </c>
    </row>
    <row r="27" spans="1:10" ht="24" customHeight="1" x14ac:dyDescent="0.2">
      <c r="A27" s="147" t="s">
        <v>137</v>
      </c>
      <c r="B27" s="166">
        <f>'7'!AX9</f>
        <v>6895</v>
      </c>
      <c r="C27" s="166">
        <f>'7'!AY9</f>
        <v>6439</v>
      </c>
      <c r="D27" s="148">
        <f t="shared" si="2"/>
        <v>93.4</v>
      </c>
      <c r="E27" s="177">
        <f t="shared" si="3"/>
        <v>-456</v>
      </c>
    </row>
    <row r="28" spans="1:10" ht="38.25" customHeight="1" x14ac:dyDescent="0.2">
      <c r="A28" s="147" t="s">
        <v>142</v>
      </c>
      <c r="B28" s="166">
        <f>'7'!BB9</f>
        <v>1683</v>
      </c>
      <c r="C28" s="166">
        <f>'7'!BC9</f>
        <v>2095.63</v>
      </c>
      <c r="D28" s="148">
        <f t="shared" si="2"/>
        <v>124.5</v>
      </c>
      <c r="E28" s="178">
        <f t="shared" si="3"/>
        <v>412.63000000000011</v>
      </c>
      <c r="F28" s="163"/>
    </row>
    <row r="29" spans="1:10" ht="26.25" customHeight="1" x14ac:dyDescent="0.2">
      <c r="A29" s="167" t="s">
        <v>138</v>
      </c>
      <c r="B29" s="171">
        <f>'7'!BE9</f>
        <v>2505</v>
      </c>
      <c r="C29" s="171">
        <f>'7'!BF9</f>
        <v>3077</v>
      </c>
      <c r="D29" s="148">
        <f t="shared" si="2"/>
        <v>122.8</v>
      </c>
      <c r="E29" s="179">
        <f t="shared" si="3"/>
        <v>572</v>
      </c>
      <c r="J29" s="169"/>
    </row>
    <row r="30" spans="1:10" ht="27" customHeight="1" x14ac:dyDescent="0.2">
      <c r="A30" s="170" t="s">
        <v>117</v>
      </c>
      <c r="B30" s="171">
        <f>'7'!BI9</f>
        <v>3971.99</v>
      </c>
      <c r="C30" s="171">
        <f>'7'!BJ9</f>
        <v>5056</v>
      </c>
      <c r="D30" s="168">
        <f t="shared" si="2"/>
        <v>127.3</v>
      </c>
      <c r="E30" s="166">
        <f t="shared" si="3"/>
        <v>1084.0100000000002</v>
      </c>
      <c r="J30" s="169"/>
    </row>
    <row r="31" spans="1:10" ht="27" customHeight="1" x14ac:dyDescent="0.2">
      <c r="A31" s="147" t="s">
        <v>118</v>
      </c>
      <c r="B31" s="166">
        <f>B26/B29</f>
        <v>3.2714570858283434</v>
      </c>
      <c r="C31" s="166">
        <f>C26/C29</f>
        <v>2.5401364965875852</v>
      </c>
      <c r="D31" s="240">
        <v>0</v>
      </c>
      <c r="E31" s="241"/>
    </row>
    <row r="32" spans="1:10" ht="33" customHeight="1" x14ac:dyDescent="0.2">
      <c r="A32" s="242"/>
      <c r="B32" s="242"/>
      <c r="C32" s="242"/>
      <c r="D32" s="242"/>
      <c r="E32" s="242"/>
    </row>
  </sheetData>
  <mergeCells count="15">
    <mergeCell ref="D31:E31"/>
    <mergeCell ref="A32:E32"/>
    <mergeCell ref="A1:E1"/>
    <mergeCell ref="D9:E9"/>
    <mergeCell ref="A22:E23"/>
    <mergeCell ref="A24:A25"/>
    <mergeCell ref="B24:B25"/>
    <mergeCell ref="C24:C25"/>
    <mergeCell ref="D24:E24"/>
    <mergeCell ref="A2:E2"/>
    <mergeCell ref="G2:J2"/>
    <mergeCell ref="A3:A4"/>
    <mergeCell ref="B3:B4"/>
    <mergeCell ref="C3:C4"/>
    <mergeCell ref="D3:E3"/>
  </mergeCells>
  <printOptions horizontalCentered="1"/>
  <pageMargins left="0.19685039370078741" right="0" top="0.39370078740157483" bottom="0" header="0" footer="0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K138"/>
  <sheetViews>
    <sheetView tabSelected="1" zoomScale="80" zoomScaleNormal="80" zoomScaleSheetLayoutView="78" workbookViewId="0">
      <selection activeCell="A2" sqref="A2:U2"/>
    </sheetView>
  </sheetViews>
  <sheetFormatPr defaultRowHeight="12.75" x14ac:dyDescent="0.2"/>
  <cols>
    <col min="1" max="1" width="20" style="3" customWidth="1"/>
    <col min="2" max="3" width="8.85546875" style="3" customWidth="1"/>
    <col min="4" max="4" width="6" style="3" customWidth="1"/>
    <col min="5" max="5" width="8.140625" style="3" customWidth="1"/>
    <col min="6" max="6" width="8.85546875" style="3" customWidth="1"/>
    <col min="7" max="7" width="8.28515625" style="3" customWidth="1"/>
    <col min="8" max="8" width="7" style="3" customWidth="1"/>
    <col min="9" max="9" width="8.140625" style="3" customWidth="1"/>
    <col min="10" max="10" width="8.7109375" style="3" customWidth="1"/>
    <col min="11" max="11" width="8.85546875" style="3" customWidth="1"/>
    <col min="12" max="12" width="7.42578125" style="3" customWidth="1"/>
    <col min="13" max="13" width="8.140625" style="3" customWidth="1"/>
    <col min="14" max="14" width="8.28515625" style="3" customWidth="1"/>
    <col min="15" max="15" width="8" style="3" customWidth="1"/>
    <col min="16" max="16" width="7.42578125" style="3" customWidth="1"/>
    <col min="17" max="17" width="7" style="3" customWidth="1"/>
    <col min="18" max="18" width="7.85546875" style="3" customWidth="1"/>
    <col min="19" max="19" width="7.5703125" style="3" customWidth="1"/>
    <col min="20" max="20" width="6.42578125" style="3" customWidth="1"/>
    <col min="21" max="21" width="7.85546875" style="3" customWidth="1"/>
    <col min="22" max="22" width="10.28515625" style="3" customWidth="1"/>
    <col min="23" max="23" width="10" style="3" customWidth="1"/>
    <col min="24" max="24" width="6.42578125" style="3" customWidth="1"/>
    <col min="25" max="25" width="8.42578125" style="3" customWidth="1"/>
    <col min="26" max="26" width="8.5703125" style="3" customWidth="1"/>
    <col min="27" max="27" width="8.7109375" style="3" customWidth="1"/>
    <col min="28" max="28" width="6.28515625" style="3" customWidth="1"/>
    <col min="29" max="30" width="8.28515625" style="3" customWidth="1"/>
    <col min="31" max="31" width="8.7109375" style="3" customWidth="1"/>
    <col min="32" max="32" width="6.7109375" style="3" customWidth="1"/>
    <col min="33" max="33" width="8.42578125" style="3" customWidth="1"/>
    <col min="34" max="34" width="8" style="3" customWidth="1"/>
    <col min="35" max="35" width="8.42578125" style="3" customWidth="1"/>
    <col min="36" max="36" width="6.28515625" style="3" customWidth="1"/>
    <col min="37" max="37" width="6.85546875" style="3" customWidth="1"/>
    <col min="38" max="38" width="8.140625" style="3" customWidth="1"/>
    <col min="39" max="39" width="9" style="3" customWidth="1"/>
    <col min="40" max="40" width="7.42578125" style="3" customWidth="1"/>
    <col min="41" max="41" width="7.28515625" style="3" customWidth="1"/>
    <col min="42" max="42" width="8.7109375" style="3" customWidth="1"/>
    <col min="43" max="43" width="8.28515625" style="3" customWidth="1"/>
    <col min="44" max="44" width="6.7109375" style="3" customWidth="1"/>
    <col min="45" max="45" width="7.42578125" style="3" customWidth="1"/>
    <col min="46" max="46" width="8.42578125" style="3" customWidth="1"/>
    <col min="47" max="47" width="9" style="3" customWidth="1"/>
    <col min="48" max="48" width="6" style="3" customWidth="1"/>
    <col min="49" max="49" width="8" style="3" customWidth="1"/>
    <col min="50" max="50" width="8.7109375" style="3" customWidth="1"/>
    <col min="51" max="51" width="9" style="3" customWidth="1"/>
    <col min="52" max="52" width="6.42578125" style="3" customWidth="1"/>
    <col min="53" max="53" width="7.85546875" style="3" customWidth="1"/>
    <col min="54" max="56" width="7.140625" style="3" customWidth="1"/>
    <col min="57" max="16384" width="9.140625" style="3"/>
  </cols>
  <sheetData>
    <row r="1" spans="1:63" ht="21.75" customHeight="1" x14ac:dyDescent="0.35">
      <c r="A1" s="259" t="s">
        <v>139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T1" s="4"/>
      <c r="AV1" s="4"/>
      <c r="AW1" s="4"/>
      <c r="AY1" s="5"/>
      <c r="BD1" s="5"/>
    </row>
    <row r="2" spans="1:63" ht="21.75" customHeight="1" x14ac:dyDescent="0.35">
      <c r="A2" s="260" t="s">
        <v>168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5"/>
      <c r="AM2" s="7"/>
      <c r="AN2" s="5" t="s">
        <v>4</v>
      </c>
      <c r="AO2" s="7"/>
      <c r="AP2" s="7"/>
      <c r="AR2" s="7"/>
      <c r="AS2" s="7"/>
      <c r="AT2" s="8"/>
      <c r="AU2" s="8"/>
      <c r="AV2" s="8"/>
      <c r="AW2" s="8"/>
      <c r="AX2" s="8"/>
      <c r="AY2" s="5"/>
      <c r="BB2" s="5"/>
    </row>
    <row r="3" spans="1:63" ht="11.25" customHeight="1" x14ac:dyDescent="0.2">
      <c r="A3" s="261" t="s">
        <v>171</v>
      </c>
      <c r="B3" s="264" t="s">
        <v>100</v>
      </c>
      <c r="C3" s="264"/>
      <c r="D3" s="264"/>
      <c r="E3" s="264"/>
      <c r="F3" s="266" t="s">
        <v>101</v>
      </c>
      <c r="G3" s="267"/>
      <c r="H3" s="267"/>
      <c r="I3" s="268"/>
      <c r="J3" s="266" t="s">
        <v>5</v>
      </c>
      <c r="K3" s="267"/>
      <c r="L3" s="267"/>
      <c r="M3" s="268"/>
      <c r="N3" s="266" t="s">
        <v>102</v>
      </c>
      <c r="O3" s="267"/>
      <c r="P3" s="267"/>
      <c r="Q3" s="268"/>
      <c r="R3" s="266" t="s">
        <v>6</v>
      </c>
      <c r="S3" s="267"/>
      <c r="T3" s="267"/>
      <c r="U3" s="268"/>
      <c r="V3" s="266" t="s">
        <v>7</v>
      </c>
      <c r="W3" s="267"/>
      <c r="X3" s="267"/>
      <c r="Y3" s="268"/>
      <c r="Z3" s="288" t="s">
        <v>103</v>
      </c>
      <c r="AA3" s="289"/>
      <c r="AB3" s="289"/>
      <c r="AC3" s="289"/>
      <c r="AD3" s="289"/>
      <c r="AE3" s="289"/>
      <c r="AF3" s="289"/>
      <c r="AG3" s="287"/>
      <c r="AH3" s="266" t="s">
        <v>8</v>
      </c>
      <c r="AI3" s="267"/>
      <c r="AJ3" s="267"/>
      <c r="AK3" s="268"/>
      <c r="AL3" s="290" t="s">
        <v>9</v>
      </c>
      <c r="AM3" s="290"/>
      <c r="AN3" s="290"/>
      <c r="AO3" s="290"/>
      <c r="AP3" s="264" t="s">
        <v>10</v>
      </c>
      <c r="AQ3" s="264"/>
      <c r="AR3" s="264"/>
      <c r="AS3" s="264"/>
      <c r="AT3" s="266" t="s">
        <v>11</v>
      </c>
      <c r="AU3" s="267"/>
      <c r="AV3" s="267"/>
      <c r="AW3" s="268"/>
      <c r="AX3" s="264" t="s">
        <v>12</v>
      </c>
      <c r="AY3" s="264"/>
      <c r="AZ3" s="264"/>
      <c r="BA3" s="264"/>
      <c r="BB3" s="278" t="s">
        <v>166</v>
      </c>
      <c r="BC3" s="279"/>
      <c r="BD3" s="280"/>
      <c r="BE3" s="266" t="s">
        <v>143</v>
      </c>
      <c r="BF3" s="267"/>
      <c r="BG3" s="267"/>
      <c r="BH3" s="267"/>
      <c r="BI3" s="266" t="s">
        <v>144</v>
      </c>
      <c r="BJ3" s="267"/>
      <c r="BK3" s="267"/>
    </row>
    <row r="4" spans="1:63" ht="38.25" customHeight="1" x14ac:dyDescent="0.2">
      <c r="A4" s="262"/>
      <c r="B4" s="264"/>
      <c r="C4" s="264"/>
      <c r="D4" s="264"/>
      <c r="E4" s="264"/>
      <c r="F4" s="269"/>
      <c r="G4" s="270"/>
      <c r="H4" s="270"/>
      <c r="I4" s="271"/>
      <c r="J4" s="269"/>
      <c r="K4" s="270"/>
      <c r="L4" s="270"/>
      <c r="M4" s="271"/>
      <c r="N4" s="269"/>
      <c r="O4" s="270"/>
      <c r="P4" s="270"/>
      <c r="Q4" s="271"/>
      <c r="R4" s="269"/>
      <c r="S4" s="270"/>
      <c r="T4" s="270"/>
      <c r="U4" s="271"/>
      <c r="V4" s="269"/>
      <c r="W4" s="270"/>
      <c r="X4" s="270"/>
      <c r="Y4" s="271"/>
      <c r="Z4" s="287" t="s">
        <v>104</v>
      </c>
      <c r="AA4" s="264"/>
      <c r="AB4" s="264"/>
      <c r="AC4" s="264"/>
      <c r="AD4" s="266" t="s">
        <v>105</v>
      </c>
      <c r="AE4" s="267"/>
      <c r="AF4" s="267"/>
      <c r="AG4" s="268"/>
      <c r="AH4" s="269"/>
      <c r="AI4" s="270"/>
      <c r="AJ4" s="270"/>
      <c r="AK4" s="271"/>
      <c r="AL4" s="290"/>
      <c r="AM4" s="290"/>
      <c r="AN4" s="290"/>
      <c r="AO4" s="290"/>
      <c r="AP4" s="264"/>
      <c r="AQ4" s="264"/>
      <c r="AR4" s="264"/>
      <c r="AS4" s="264"/>
      <c r="AT4" s="269"/>
      <c r="AU4" s="270"/>
      <c r="AV4" s="270"/>
      <c r="AW4" s="271"/>
      <c r="AX4" s="264"/>
      <c r="AY4" s="264"/>
      <c r="AZ4" s="264"/>
      <c r="BA4" s="264"/>
      <c r="BB4" s="281"/>
      <c r="BC4" s="282"/>
      <c r="BD4" s="283"/>
      <c r="BE4" s="272"/>
      <c r="BF4" s="273"/>
      <c r="BG4" s="273"/>
      <c r="BH4" s="273"/>
      <c r="BI4" s="269"/>
      <c r="BJ4" s="270"/>
      <c r="BK4" s="270"/>
    </row>
    <row r="5" spans="1:63" ht="33" customHeight="1" x14ac:dyDescent="0.2">
      <c r="A5" s="262"/>
      <c r="B5" s="265"/>
      <c r="C5" s="265"/>
      <c r="D5" s="265"/>
      <c r="E5" s="265"/>
      <c r="F5" s="269"/>
      <c r="G5" s="270"/>
      <c r="H5" s="270"/>
      <c r="I5" s="271"/>
      <c r="J5" s="272"/>
      <c r="K5" s="273"/>
      <c r="L5" s="273"/>
      <c r="M5" s="274"/>
      <c r="N5" s="272"/>
      <c r="O5" s="273"/>
      <c r="P5" s="273"/>
      <c r="Q5" s="274"/>
      <c r="R5" s="272"/>
      <c r="S5" s="273"/>
      <c r="T5" s="273"/>
      <c r="U5" s="274"/>
      <c r="V5" s="272"/>
      <c r="W5" s="273"/>
      <c r="X5" s="273"/>
      <c r="Y5" s="274"/>
      <c r="Z5" s="287"/>
      <c r="AA5" s="264"/>
      <c r="AB5" s="264"/>
      <c r="AC5" s="264"/>
      <c r="AD5" s="272"/>
      <c r="AE5" s="273"/>
      <c r="AF5" s="273"/>
      <c r="AG5" s="274"/>
      <c r="AH5" s="272"/>
      <c r="AI5" s="273"/>
      <c r="AJ5" s="273"/>
      <c r="AK5" s="274"/>
      <c r="AL5" s="290"/>
      <c r="AM5" s="290"/>
      <c r="AN5" s="290"/>
      <c r="AO5" s="290"/>
      <c r="AP5" s="264"/>
      <c r="AQ5" s="264"/>
      <c r="AR5" s="264"/>
      <c r="AS5" s="264"/>
      <c r="AT5" s="272"/>
      <c r="AU5" s="273"/>
      <c r="AV5" s="273"/>
      <c r="AW5" s="274"/>
      <c r="AX5" s="264"/>
      <c r="AY5" s="264"/>
      <c r="AZ5" s="264"/>
      <c r="BA5" s="264"/>
      <c r="BB5" s="284"/>
      <c r="BC5" s="285"/>
      <c r="BD5" s="286"/>
      <c r="BE5" s="288" t="s">
        <v>145</v>
      </c>
      <c r="BF5" s="289"/>
      <c r="BG5" s="289"/>
      <c r="BH5" s="287"/>
      <c r="BI5" s="272"/>
      <c r="BJ5" s="273"/>
      <c r="BK5" s="273"/>
    </row>
    <row r="6" spans="1:63" ht="35.25" customHeight="1" x14ac:dyDescent="0.2">
      <c r="A6" s="262"/>
      <c r="B6" s="255">
        <v>2017</v>
      </c>
      <c r="C6" s="256">
        <v>2018</v>
      </c>
      <c r="D6" s="258" t="s">
        <v>13</v>
      </c>
      <c r="E6" s="258"/>
      <c r="F6" s="255">
        <v>2017</v>
      </c>
      <c r="G6" s="256">
        <v>2018</v>
      </c>
      <c r="H6" s="258" t="s">
        <v>13</v>
      </c>
      <c r="I6" s="258"/>
      <c r="J6" s="255">
        <v>2017</v>
      </c>
      <c r="K6" s="256">
        <v>2018</v>
      </c>
      <c r="L6" s="276" t="s">
        <v>13</v>
      </c>
      <c r="M6" s="277"/>
      <c r="N6" s="255">
        <v>2017</v>
      </c>
      <c r="O6" s="256">
        <v>2018</v>
      </c>
      <c r="P6" s="258" t="s">
        <v>13</v>
      </c>
      <c r="Q6" s="258"/>
      <c r="R6" s="255">
        <v>2017</v>
      </c>
      <c r="S6" s="256">
        <v>2018</v>
      </c>
      <c r="T6" s="275" t="s">
        <v>13</v>
      </c>
      <c r="U6" s="275"/>
      <c r="V6" s="255">
        <v>2017</v>
      </c>
      <c r="W6" s="256">
        <v>2018</v>
      </c>
      <c r="X6" s="258" t="s">
        <v>13</v>
      </c>
      <c r="Y6" s="258"/>
      <c r="Z6" s="255">
        <v>2017</v>
      </c>
      <c r="AA6" s="256">
        <v>2018</v>
      </c>
      <c r="AB6" s="258" t="s">
        <v>13</v>
      </c>
      <c r="AC6" s="258"/>
      <c r="AD6" s="255">
        <v>2017</v>
      </c>
      <c r="AE6" s="256">
        <v>2018</v>
      </c>
      <c r="AF6" s="258" t="s">
        <v>13</v>
      </c>
      <c r="AG6" s="258"/>
      <c r="AH6" s="255">
        <v>2017</v>
      </c>
      <c r="AI6" s="256">
        <v>2018</v>
      </c>
      <c r="AJ6" s="258" t="s">
        <v>13</v>
      </c>
      <c r="AK6" s="258"/>
      <c r="AL6" s="255">
        <v>2017</v>
      </c>
      <c r="AM6" s="256">
        <v>2018</v>
      </c>
      <c r="AN6" s="258" t="s">
        <v>13</v>
      </c>
      <c r="AO6" s="258"/>
      <c r="AP6" s="258" t="s">
        <v>14</v>
      </c>
      <c r="AQ6" s="258"/>
      <c r="AR6" s="258" t="s">
        <v>13</v>
      </c>
      <c r="AS6" s="258"/>
      <c r="AT6" s="255">
        <v>2017</v>
      </c>
      <c r="AU6" s="256">
        <v>2018</v>
      </c>
      <c r="AV6" s="258" t="s">
        <v>13</v>
      </c>
      <c r="AW6" s="258"/>
      <c r="AX6" s="255">
        <v>2017</v>
      </c>
      <c r="AY6" s="256">
        <v>2018</v>
      </c>
      <c r="AZ6" s="258" t="s">
        <v>13</v>
      </c>
      <c r="BA6" s="258"/>
      <c r="BB6" s="255">
        <v>2017</v>
      </c>
      <c r="BC6" s="256">
        <v>2018</v>
      </c>
      <c r="BD6" s="291" t="s">
        <v>15</v>
      </c>
      <c r="BE6" s="255">
        <v>2017</v>
      </c>
      <c r="BF6" s="256">
        <v>2018</v>
      </c>
      <c r="BG6" s="258" t="s">
        <v>13</v>
      </c>
      <c r="BH6" s="258"/>
      <c r="BI6" s="255">
        <v>2017</v>
      </c>
      <c r="BJ6" s="256">
        <v>2018</v>
      </c>
      <c r="BK6" s="292" t="s">
        <v>15</v>
      </c>
    </row>
    <row r="7" spans="1:63" s="9" customFormat="1" ht="18.75" customHeight="1" x14ac:dyDescent="0.2">
      <c r="A7" s="263"/>
      <c r="B7" s="255"/>
      <c r="C7" s="257"/>
      <c r="D7" s="200" t="s">
        <v>2</v>
      </c>
      <c r="E7" s="200" t="s">
        <v>15</v>
      </c>
      <c r="F7" s="255"/>
      <c r="G7" s="257"/>
      <c r="H7" s="200" t="s">
        <v>2</v>
      </c>
      <c r="I7" s="200" t="s">
        <v>15</v>
      </c>
      <c r="J7" s="255"/>
      <c r="K7" s="257"/>
      <c r="L7" s="200" t="s">
        <v>2</v>
      </c>
      <c r="M7" s="200" t="s">
        <v>15</v>
      </c>
      <c r="N7" s="255"/>
      <c r="O7" s="257"/>
      <c r="P7" s="200" t="s">
        <v>2</v>
      </c>
      <c r="Q7" s="200" t="s">
        <v>15</v>
      </c>
      <c r="R7" s="255"/>
      <c r="S7" s="257"/>
      <c r="T7" s="201" t="s">
        <v>2</v>
      </c>
      <c r="U7" s="201" t="s">
        <v>15</v>
      </c>
      <c r="V7" s="255"/>
      <c r="W7" s="257"/>
      <c r="X7" s="200" t="s">
        <v>2</v>
      </c>
      <c r="Y7" s="200" t="s">
        <v>15</v>
      </c>
      <c r="Z7" s="255"/>
      <c r="AA7" s="257"/>
      <c r="AB7" s="200" t="s">
        <v>2</v>
      </c>
      <c r="AC7" s="200" t="s">
        <v>15</v>
      </c>
      <c r="AD7" s="255"/>
      <c r="AE7" s="257"/>
      <c r="AF7" s="200" t="s">
        <v>2</v>
      </c>
      <c r="AG7" s="200" t="s">
        <v>15</v>
      </c>
      <c r="AH7" s="255"/>
      <c r="AI7" s="257"/>
      <c r="AJ7" s="200" t="s">
        <v>2</v>
      </c>
      <c r="AK7" s="200" t="s">
        <v>15</v>
      </c>
      <c r="AL7" s="255"/>
      <c r="AM7" s="257"/>
      <c r="AN7" s="200" t="s">
        <v>2</v>
      </c>
      <c r="AO7" s="200" t="s">
        <v>15</v>
      </c>
      <c r="AP7" s="199">
        <v>2017</v>
      </c>
      <c r="AQ7" s="199">
        <v>2018</v>
      </c>
      <c r="AR7" s="200" t="s">
        <v>2</v>
      </c>
      <c r="AS7" s="200" t="s">
        <v>15</v>
      </c>
      <c r="AT7" s="255"/>
      <c r="AU7" s="257"/>
      <c r="AV7" s="200" t="s">
        <v>2</v>
      </c>
      <c r="AW7" s="200" t="s">
        <v>15</v>
      </c>
      <c r="AX7" s="255"/>
      <c r="AY7" s="257"/>
      <c r="AZ7" s="200" t="s">
        <v>2</v>
      </c>
      <c r="BA7" s="200" t="s">
        <v>15</v>
      </c>
      <c r="BB7" s="255"/>
      <c r="BC7" s="257"/>
      <c r="BD7" s="291"/>
      <c r="BE7" s="255"/>
      <c r="BF7" s="257"/>
      <c r="BG7" s="200" t="s">
        <v>2</v>
      </c>
      <c r="BH7" s="200" t="s">
        <v>15</v>
      </c>
      <c r="BI7" s="255"/>
      <c r="BJ7" s="257"/>
      <c r="BK7" s="293"/>
    </row>
    <row r="8" spans="1:63" ht="12.75" customHeight="1" x14ac:dyDescent="0.2">
      <c r="A8" s="10" t="s">
        <v>16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  <c r="AE8" s="10">
        <v>30</v>
      </c>
      <c r="AF8" s="10">
        <v>31</v>
      </c>
      <c r="AG8" s="10">
        <v>32</v>
      </c>
      <c r="AH8" s="10">
        <v>33</v>
      </c>
      <c r="AI8" s="10">
        <v>34</v>
      </c>
      <c r="AJ8" s="10">
        <v>35</v>
      </c>
      <c r="AK8" s="10">
        <v>36</v>
      </c>
      <c r="AL8" s="10">
        <v>37</v>
      </c>
      <c r="AM8" s="10">
        <v>38</v>
      </c>
      <c r="AN8" s="10">
        <v>39</v>
      </c>
      <c r="AO8" s="10">
        <v>40</v>
      </c>
      <c r="AP8" s="10">
        <v>41</v>
      </c>
      <c r="AQ8" s="10">
        <v>42</v>
      </c>
      <c r="AR8" s="10">
        <v>43</v>
      </c>
      <c r="AS8" s="10">
        <v>44</v>
      </c>
      <c r="AT8" s="10">
        <v>45</v>
      </c>
      <c r="AU8" s="10">
        <v>46</v>
      </c>
      <c r="AV8" s="10">
        <v>47</v>
      </c>
      <c r="AW8" s="10">
        <v>48</v>
      </c>
      <c r="AX8" s="10">
        <v>49</v>
      </c>
      <c r="AY8" s="10">
        <v>50</v>
      </c>
      <c r="AZ8" s="10">
        <v>51</v>
      </c>
      <c r="BA8" s="10">
        <v>52</v>
      </c>
      <c r="BB8" s="10">
        <v>53</v>
      </c>
      <c r="BC8" s="10">
        <v>54</v>
      </c>
      <c r="BD8" s="10">
        <v>55</v>
      </c>
      <c r="BE8" s="10">
        <v>56</v>
      </c>
      <c r="BF8" s="10">
        <v>57</v>
      </c>
      <c r="BG8" s="10">
        <v>58</v>
      </c>
      <c r="BH8" s="10">
        <v>59</v>
      </c>
      <c r="BI8" s="10">
        <v>64</v>
      </c>
      <c r="BJ8" s="10">
        <v>65</v>
      </c>
      <c r="BK8" s="10">
        <v>67</v>
      </c>
    </row>
    <row r="9" spans="1:63" s="183" customFormat="1" ht="18" customHeight="1" x14ac:dyDescent="0.2">
      <c r="A9" s="295" t="s">
        <v>120</v>
      </c>
      <c r="B9" s="296">
        <f>SUM(B10:B27)</f>
        <v>24158</v>
      </c>
      <c r="C9" s="296">
        <f>SUM(C10:C27)</f>
        <v>21353</v>
      </c>
      <c r="D9" s="297">
        <f t="shared" ref="D9:D27" si="0">C9/B9*100</f>
        <v>88.388939481745183</v>
      </c>
      <c r="E9" s="296">
        <f t="shared" ref="E9:E27" si="1">C9-B9</f>
        <v>-2805</v>
      </c>
      <c r="F9" s="296">
        <f>SUM(F10:F27)</f>
        <v>13376</v>
      </c>
      <c r="G9" s="296">
        <f>SUM(G10:G27)</f>
        <v>10968</v>
      </c>
      <c r="H9" s="297">
        <f t="shared" ref="H9:H27" si="2">G9/F9*100</f>
        <v>81.997607655502392</v>
      </c>
      <c r="I9" s="296">
        <f t="shared" ref="I9:I27" si="3">G9-F9</f>
        <v>-2408</v>
      </c>
      <c r="J9" s="296">
        <f>SUM(J10:J27)</f>
        <v>19626</v>
      </c>
      <c r="K9" s="296">
        <f>SUM(K10:K27)</f>
        <v>19954</v>
      </c>
      <c r="L9" s="297">
        <f t="shared" ref="L9:L27" si="4">K9/J9*100</f>
        <v>101.67125242025885</v>
      </c>
      <c r="M9" s="296">
        <f t="shared" ref="M9:M27" si="5">K9-J9</f>
        <v>328</v>
      </c>
      <c r="N9" s="296">
        <f>SUM(N10:N27)</f>
        <v>12046</v>
      </c>
      <c r="O9" s="296">
        <f>SUM(O10:O27)</f>
        <v>13298</v>
      </c>
      <c r="P9" s="297">
        <f t="shared" ref="P9:P27" si="6">O9/N9*100</f>
        <v>110.39349161547403</v>
      </c>
      <c r="Q9" s="296">
        <f t="shared" ref="Q9:Q27" si="7">O9-N9</f>
        <v>1252</v>
      </c>
      <c r="R9" s="296">
        <f>SUM(R10:R27)</f>
        <v>3853</v>
      </c>
      <c r="S9" s="296">
        <f>SUM(S10:S27)</f>
        <v>2064</v>
      </c>
      <c r="T9" s="298">
        <f t="shared" ref="T9:T27" si="8">S9/R9*100</f>
        <v>53.568647806903712</v>
      </c>
      <c r="U9" s="296">
        <f t="shared" ref="U9:U27" si="9">S9-R9</f>
        <v>-1789</v>
      </c>
      <c r="V9" s="296">
        <f>SUM(V10:V27)</f>
        <v>63877</v>
      </c>
      <c r="W9" s="296">
        <f>SUM(W10:W27)</f>
        <v>68224</v>
      </c>
      <c r="X9" s="298">
        <f t="shared" ref="X9:X27" si="10">W9/V9*100</f>
        <v>106.80526637130737</v>
      </c>
      <c r="Y9" s="296">
        <f t="shared" ref="Y9:Y27" si="11">W9-V9</f>
        <v>4347</v>
      </c>
      <c r="Z9" s="296">
        <f>SUM(Z10:Z27)</f>
        <v>23654</v>
      </c>
      <c r="AA9" s="296">
        <f>SUM(AA10:AA27)</f>
        <v>20941</v>
      </c>
      <c r="AB9" s="298">
        <f t="shared" ref="AB9:AB27" si="12">AA9/Z9*100</f>
        <v>88.530481102561936</v>
      </c>
      <c r="AC9" s="296">
        <f t="shared" ref="AC9:AC27" si="13">AA9-Z9</f>
        <v>-2713</v>
      </c>
      <c r="AD9" s="296">
        <f>SUM(AD10:AD27)</f>
        <v>18447</v>
      </c>
      <c r="AE9" s="296">
        <f>SUM(AE10:AE27)</f>
        <v>20829</v>
      </c>
      <c r="AF9" s="298">
        <f>AE9/AD9*100</f>
        <v>112.91266872662223</v>
      </c>
      <c r="AG9" s="296">
        <f>AE9-AD9</f>
        <v>2382</v>
      </c>
      <c r="AH9" s="296">
        <f>SUM(AH10:AH27)</f>
        <v>2801</v>
      </c>
      <c r="AI9" s="296">
        <f>SUM(AI10:AI27)</f>
        <v>2447</v>
      </c>
      <c r="AJ9" s="298">
        <f t="shared" ref="AJ9:AJ27" si="14">AI9/AH9*100</f>
        <v>87.361656551231704</v>
      </c>
      <c r="AK9" s="296">
        <f t="shared" ref="AK9:AK27" si="15">AI9-AH9</f>
        <v>-354</v>
      </c>
      <c r="AL9" s="299">
        <f>SUM(AL10:AL27)</f>
        <v>5817</v>
      </c>
      <c r="AM9" s="299">
        <f>SUM(AM10:AM27)</f>
        <v>6076</v>
      </c>
      <c r="AN9" s="300">
        <f>ROUND(AM9/AL9*100,1)</f>
        <v>104.5</v>
      </c>
      <c r="AO9" s="299">
        <f t="shared" ref="AO9:AO27" si="16">AM9-AL9</f>
        <v>259</v>
      </c>
      <c r="AP9" s="296">
        <f>SUM(AP10:AP27)</f>
        <v>30477</v>
      </c>
      <c r="AQ9" s="296">
        <f>SUM(AQ10:AQ27)</f>
        <v>33202</v>
      </c>
      <c r="AR9" s="298">
        <f t="shared" ref="AR9:AR27" si="17">ROUND(AQ9/AP9*100,1)</f>
        <v>108.9</v>
      </c>
      <c r="AS9" s="296">
        <f t="shared" ref="AS9:AS27" si="18">AQ9-AP9</f>
        <v>2725</v>
      </c>
      <c r="AT9" s="296">
        <f>SUM(AT10:AT27)</f>
        <v>8195</v>
      </c>
      <c r="AU9" s="296">
        <f>SUM(AU10:AU27)</f>
        <v>7816</v>
      </c>
      <c r="AV9" s="298">
        <f t="shared" ref="AV9:AV27" si="19">AU9/AT9*100</f>
        <v>95.375228798047601</v>
      </c>
      <c r="AW9" s="296">
        <f t="shared" ref="AW9:AW27" si="20">AU9-AT9</f>
        <v>-379</v>
      </c>
      <c r="AX9" s="296">
        <f>SUM(AX10:AX27)</f>
        <v>6895</v>
      </c>
      <c r="AY9" s="296">
        <f>SUM(AY10:AY27)</f>
        <v>6439</v>
      </c>
      <c r="AZ9" s="298">
        <f t="shared" ref="AZ9:AZ27" si="21">AY9/AX9*100</f>
        <v>93.38651196519217</v>
      </c>
      <c r="BA9" s="296">
        <f t="shared" ref="BA9:BA27" si="22">AY9-AX9</f>
        <v>-456</v>
      </c>
      <c r="BB9" s="296">
        <v>1683</v>
      </c>
      <c r="BC9" s="296">
        <v>2095.63</v>
      </c>
      <c r="BD9" s="296">
        <f t="shared" ref="BD9:BD27" si="23">BC9-BB9</f>
        <v>412.63000000000011</v>
      </c>
      <c r="BE9" s="296">
        <f>SUM(BE10:BE27)</f>
        <v>2505</v>
      </c>
      <c r="BF9" s="296">
        <f>SUM(BF10:BF27)</f>
        <v>3077</v>
      </c>
      <c r="BG9" s="297">
        <f>ROUND(BF9/BE9*100,1)</f>
        <v>122.8</v>
      </c>
      <c r="BH9" s="296">
        <f>BF9-BE9</f>
        <v>572</v>
      </c>
      <c r="BI9" s="296">
        <v>3971.99</v>
      </c>
      <c r="BJ9" s="296">
        <v>5056</v>
      </c>
      <c r="BK9" s="296">
        <f>BJ9-BI9</f>
        <v>1084.0100000000002</v>
      </c>
    </row>
    <row r="10" spans="1:63" ht="18" customHeight="1" x14ac:dyDescent="0.25">
      <c r="A10" s="16" t="s">
        <v>163</v>
      </c>
      <c r="B10" s="17">
        <v>1430</v>
      </c>
      <c r="C10" s="131">
        <v>1348</v>
      </c>
      <c r="D10" s="12">
        <f t="shared" si="0"/>
        <v>94.265734265734267</v>
      </c>
      <c r="E10" s="11">
        <f t="shared" si="1"/>
        <v>-82</v>
      </c>
      <c r="F10" s="17">
        <v>813</v>
      </c>
      <c r="G10" s="17">
        <v>682</v>
      </c>
      <c r="H10" s="12">
        <f t="shared" si="2"/>
        <v>83.886838868388679</v>
      </c>
      <c r="I10" s="11">
        <f t="shared" si="3"/>
        <v>-131</v>
      </c>
      <c r="J10" s="17">
        <v>753</v>
      </c>
      <c r="K10" s="17">
        <v>745</v>
      </c>
      <c r="L10" s="12">
        <f t="shared" si="4"/>
        <v>98.937583001328022</v>
      </c>
      <c r="M10" s="11">
        <f t="shared" si="5"/>
        <v>-8</v>
      </c>
      <c r="N10" s="17">
        <v>379</v>
      </c>
      <c r="O10" s="17">
        <v>405</v>
      </c>
      <c r="P10" s="12">
        <f t="shared" si="6"/>
        <v>106.86015831134566</v>
      </c>
      <c r="Q10" s="11">
        <f t="shared" si="7"/>
        <v>26</v>
      </c>
      <c r="R10" s="17">
        <v>179</v>
      </c>
      <c r="S10" s="17">
        <v>145</v>
      </c>
      <c r="T10" s="13">
        <f t="shared" si="8"/>
        <v>81.005586592178773</v>
      </c>
      <c r="U10" s="11">
        <f t="shared" si="9"/>
        <v>-34</v>
      </c>
      <c r="V10" s="17">
        <v>3350</v>
      </c>
      <c r="W10" s="17">
        <v>3601</v>
      </c>
      <c r="X10" s="13">
        <f t="shared" si="10"/>
        <v>107.49253731343285</v>
      </c>
      <c r="Y10" s="11">
        <f t="shared" si="11"/>
        <v>251</v>
      </c>
      <c r="Z10" s="17">
        <v>1405</v>
      </c>
      <c r="AA10" s="17">
        <v>1305</v>
      </c>
      <c r="AB10" s="13">
        <f t="shared" si="12"/>
        <v>92.882562277580078</v>
      </c>
      <c r="AC10" s="11">
        <f t="shared" si="13"/>
        <v>-100</v>
      </c>
      <c r="AD10" s="17">
        <v>1069</v>
      </c>
      <c r="AE10" s="131">
        <v>1020</v>
      </c>
      <c r="AF10" s="13">
        <f t="shared" ref="AF10:AF27" si="24">AE10/AD10*100</f>
        <v>95.41627689429373</v>
      </c>
      <c r="AG10" s="11">
        <f t="shared" ref="AG10:AG27" si="25">AE10-AD10</f>
        <v>-49</v>
      </c>
      <c r="AH10" s="17">
        <v>246</v>
      </c>
      <c r="AI10" s="17">
        <v>206</v>
      </c>
      <c r="AJ10" s="13">
        <f t="shared" si="14"/>
        <v>83.739837398373979</v>
      </c>
      <c r="AK10" s="11">
        <f t="shared" si="15"/>
        <v>-40</v>
      </c>
      <c r="AL10" s="18">
        <v>214</v>
      </c>
      <c r="AM10" s="18">
        <v>217</v>
      </c>
      <c r="AN10" s="15">
        <f t="shared" ref="AN10:AN27" si="26">ROUND(AM10/AL10*100,1)</f>
        <v>101.4</v>
      </c>
      <c r="AO10" s="14">
        <f t="shared" si="16"/>
        <v>3</v>
      </c>
      <c r="AP10" s="19">
        <v>842</v>
      </c>
      <c r="AQ10" s="17">
        <v>946</v>
      </c>
      <c r="AR10" s="13">
        <f t="shared" si="17"/>
        <v>112.4</v>
      </c>
      <c r="AS10" s="11">
        <f t="shared" si="18"/>
        <v>104</v>
      </c>
      <c r="AT10" s="17">
        <v>542</v>
      </c>
      <c r="AU10" s="17">
        <v>560</v>
      </c>
      <c r="AV10" s="13">
        <f t="shared" si="19"/>
        <v>103.3210332103321</v>
      </c>
      <c r="AW10" s="11">
        <f t="shared" si="20"/>
        <v>18</v>
      </c>
      <c r="AX10" s="17">
        <v>436</v>
      </c>
      <c r="AY10" s="17">
        <v>418</v>
      </c>
      <c r="AZ10" s="13">
        <f t="shared" si="21"/>
        <v>95.87155963302753</v>
      </c>
      <c r="BA10" s="11">
        <f t="shared" si="22"/>
        <v>-18</v>
      </c>
      <c r="BB10" s="131">
        <v>1532.4803149606298</v>
      </c>
      <c r="BC10" s="17">
        <v>2019.1836734693877</v>
      </c>
      <c r="BD10" s="11">
        <f t="shared" si="23"/>
        <v>486.7033585087579</v>
      </c>
      <c r="BE10" s="17">
        <v>88</v>
      </c>
      <c r="BF10" s="17">
        <v>138</v>
      </c>
      <c r="BG10" s="12">
        <f t="shared" ref="BG10:BG27" si="27">ROUND(BF10/BE10*100,1)</f>
        <v>156.80000000000001</v>
      </c>
      <c r="BH10" s="11">
        <f t="shared" ref="BH10:BH27" si="28">BF10-BE10</f>
        <v>50</v>
      </c>
      <c r="BI10" s="17">
        <v>3428.48</v>
      </c>
      <c r="BJ10" s="17">
        <v>4373.5600000000004</v>
      </c>
      <c r="BK10" s="11">
        <f t="shared" ref="BK10:BK27" si="29">BJ10-BI10</f>
        <v>945.08000000000038</v>
      </c>
    </row>
    <row r="11" spans="1:63" ht="18" customHeight="1" x14ac:dyDescent="0.25">
      <c r="A11" s="16" t="s">
        <v>162</v>
      </c>
      <c r="B11" s="17">
        <v>1597</v>
      </c>
      <c r="C11" s="131">
        <v>1398</v>
      </c>
      <c r="D11" s="12">
        <f t="shared" si="0"/>
        <v>87.539135879774577</v>
      </c>
      <c r="E11" s="11">
        <f t="shared" si="1"/>
        <v>-199</v>
      </c>
      <c r="F11" s="17">
        <v>812</v>
      </c>
      <c r="G11" s="17">
        <v>665</v>
      </c>
      <c r="H11" s="12">
        <f t="shared" si="2"/>
        <v>81.896551724137936</v>
      </c>
      <c r="I11" s="11">
        <f t="shared" si="3"/>
        <v>-147</v>
      </c>
      <c r="J11" s="17">
        <v>1321</v>
      </c>
      <c r="K11" s="17">
        <v>1157</v>
      </c>
      <c r="L11" s="12">
        <f t="shared" si="4"/>
        <v>87.58516275548827</v>
      </c>
      <c r="M11" s="11">
        <f t="shared" si="5"/>
        <v>-164</v>
      </c>
      <c r="N11" s="17">
        <v>875</v>
      </c>
      <c r="O11" s="17">
        <v>792</v>
      </c>
      <c r="P11" s="12">
        <f t="shared" si="6"/>
        <v>90.51428571428572</v>
      </c>
      <c r="Q11" s="11">
        <f t="shared" si="7"/>
        <v>-83</v>
      </c>
      <c r="R11" s="17">
        <v>217</v>
      </c>
      <c r="S11" s="17">
        <v>122</v>
      </c>
      <c r="T11" s="13">
        <f t="shared" si="8"/>
        <v>56.221198156682028</v>
      </c>
      <c r="U11" s="11">
        <f t="shared" si="9"/>
        <v>-95</v>
      </c>
      <c r="V11" s="17">
        <v>3894</v>
      </c>
      <c r="W11" s="17">
        <v>4605</v>
      </c>
      <c r="X11" s="13">
        <f t="shared" si="10"/>
        <v>118.25885978428352</v>
      </c>
      <c r="Y11" s="11">
        <f t="shared" si="11"/>
        <v>711</v>
      </c>
      <c r="Z11" s="17">
        <v>1560</v>
      </c>
      <c r="AA11" s="17">
        <v>1373</v>
      </c>
      <c r="AB11" s="13">
        <f t="shared" si="12"/>
        <v>88.012820512820511</v>
      </c>
      <c r="AC11" s="11">
        <f t="shared" si="13"/>
        <v>-187</v>
      </c>
      <c r="AD11" s="17">
        <v>1202</v>
      </c>
      <c r="AE11" s="131">
        <v>1261</v>
      </c>
      <c r="AF11" s="13">
        <f t="shared" si="24"/>
        <v>104.90848585690516</v>
      </c>
      <c r="AG11" s="11">
        <f t="shared" si="25"/>
        <v>59</v>
      </c>
      <c r="AH11" s="17">
        <v>197</v>
      </c>
      <c r="AI11" s="17">
        <v>159</v>
      </c>
      <c r="AJ11" s="13">
        <f t="shared" si="14"/>
        <v>80.710659898477161</v>
      </c>
      <c r="AK11" s="11">
        <f t="shared" si="15"/>
        <v>-38</v>
      </c>
      <c r="AL11" s="18">
        <v>304</v>
      </c>
      <c r="AM11" s="18">
        <v>328</v>
      </c>
      <c r="AN11" s="15">
        <f t="shared" si="26"/>
        <v>107.9</v>
      </c>
      <c r="AO11" s="14">
        <f t="shared" si="16"/>
        <v>24</v>
      </c>
      <c r="AP11" s="19">
        <v>1338</v>
      </c>
      <c r="AQ11" s="17">
        <v>1455</v>
      </c>
      <c r="AR11" s="13">
        <f t="shared" si="17"/>
        <v>108.7</v>
      </c>
      <c r="AS11" s="11">
        <f t="shared" si="18"/>
        <v>117</v>
      </c>
      <c r="AT11" s="17">
        <v>569</v>
      </c>
      <c r="AU11" s="17">
        <v>589</v>
      </c>
      <c r="AV11" s="13">
        <f t="shared" si="19"/>
        <v>103.51493848857645</v>
      </c>
      <c r="AW11" s="11">
        <f t="shared" si="20"/>
        <v>20</v>
      </c>
      <c r="AX11" s="17">
        <v>494</v>
      </c>
      <c r="AY11" s="17">
        <v>506</v>
      </c>
      <c r="AZ11" s="13">
        <f t="shared" si="21"/>
        <v>102.42914979757086</v>
      </c>
      <c r="BA11" s="11">
        <f t="shared" si="22"/>
        <v>12</v>
      </c>
      <c r="BB11" s="131">
        <v>1495.7610789980731</v>
      </c>
      <c r="BC11" s="17">
        <v>1944.2622950819673</v>
      </c>
      <c r="BD11" s="11">
        <f t="shared" si="23"/>
        <v>448.50121608389418</v>
      </c>
      <c r="BE11" s="17">
        <v>65</v>
      </c>
      <c r="BF11" s="17">
        <v>155</v>
      </c>
      <c r="BG11" s="12">
        <f t="shared" si="27"/>
        <v>238.5</v>
      </c>
      <c r="BH11" s="11">
        <f t="shared" si="28"/>
        <v>90</v>
      </c>
      <c r="BI11" s="17">
        <v>3311.38</v>
      </c>
      <c r="BJ11" s="17">
        <v>4005.13</v>
      </c>
      <c r="BK11" s="11">
        <f t="shared" si="29"/>
        <v>693.75</v>
      </c>
    </row>
    <row r="12" spans="1:63" ht="18" customHeight="1" x14ac:dyDescent="0.25">
      <c r="A12" s="16" t="s">
        <v>161</v>
      </c>
      <c r="B12" s="17">
        <v>1370</v>
      </c>
      <c r="C12" s="131">
        <v>1241</v>
      </c>
      <c r="D12" s="12">
        <f t="shared" si="0"/>
        <v>90.583941605839414</v>
      </c>
      <c r="E12" s="11">
        <f t="shared" si="1"/>
        <v>-129</v>
      </c>
      <c r="F12" s="17">
        <v>818</v>
      </c>
      <c r="G12" s="17">
        <v>698</v>
      </c>
      <c r="H12" s="12">
        <f t="shared" si="2"/>
        <v>85.330073349633253</v>
      </c>
      <c r="I12" s="11">
        <f t="shared" si="3"/>
        <v>-120</v>
      </c>
      <c r="J12" s="17">
        <v>1381</v>
      </c>
      <c r="K12" s="17">
        <v>1316</v>
      </c>
      <c r="L12" s="12">
        <f t="shared" si="4"/>
        <v>95.293265749456907</v>
      </c>
      <c r="M12" s="11">
        <f t="shared" si="5"/>
        <v>-65</v>
      </c>
      <c r="N12" s="17">
        <v>964</v>
      </c>
      <c r="O12" s="17">
        <v>903</v>
      </c>
      <c r="P12" s="12">
        <f t="shared" si="6"/>
        <v>93.672199170124486</v>
      </c>
      <c r="Q12" s="11">
        <f t="shared" si="7"/>
        <v>-61</v>
      </c>
      <c r="R12" s="17">
        <v>228</v>
      </c>
      <c r="S12" s="17">
        <v>109</v>
      </c>
      <c r="T12" s="13">
        <f t="shared" si="8"/>
        <v>47.807017543859651</v>
      </c>
      <c r="U12" s="11">
        <f t="shared" si="9"/>
        <v>-119</v>
      </c>
      <c r="V12" s="17">
        <v>4823</v>
      </c>
      <c r="W12" s="17">
        <v>4845</v>
      </c>
      <c r="X12" s="13">
        <f t="shared" si="10"/>
        <v>100.45614762595893</v>
      </c>
      <c r="Y12" s="11">
        <f t="shared" si="11"/>
        <v>22</v>
      </c>
      <c r="Z12" s="17">
        <v>1348</v>
      </c>
      <c r="AA12" s="17">
        <v>1216</v>
      </c>
      <c r="AB12" s="13">
        <f t="shared" si="12"/>
        <v>90.207715133531153</v>
      </c>
      <c r="AC12" s="11">
        <f t="shared" si="13"/>
        <v>-132</v>
      </c>
      <c r="AD12" s="17">
        <v>1731</v>
      </c>
      <c r="AE12" s="131">
        <v>1731</v>
      </c>
      <c r="AF12" s="13">
        <f t="shared" si="24"/>
        <v>100</v>
      </c>
      <c r="AG12" s="11">
        <f t="shared" si="25"/>
        <v>0</v>
      </c>
      <c r="AH12" s="17">
        <v>430</v>
      </c>
      <c r="AI12" s="17">
        <v>352</v>
      </c>
      <c r="AJ12" s="13">
        <f t="shared" si="14"/>
        <v>81.860465116279073</v>
      </c>
      <c r="AK12" s="11">
        <f t="shared" si="15"/>
        <v>-78</v>
      </c>
      <c r="AL12" s="18">
        <v>268</v>
      </c>
      <c r="AM12" s="18">
        <v>290</v>
      </c>
      <c r="AN12" s="15">
        <f t="shared" si="26"/>
        <v>108.2</v>
      </c>
      <c r="AO12" s="14">
        <f t="shared" si="16"/>
        <v>22</v>
      </c>
      <c r="AP12" s="19">
        <v>1448</v>
      </c>
      <c r="AQ12" s="17">
        <v>1395</v>
      </c>
      <c r="AR12" s="13">
        <f t="shared" si="17"/>
        <v>96.3</v>
      </c>
      <c r="AS12" s="11">
        <f t="shared" si="18"/>
        <v>-53</v>
      </c>
      <c r="AT12" s="17">
        <v>473</v>
      </c>
      <c r="AU12" s="17">
        <v>409</v>
      </c>
      <c r="AV12" s="13">
        <f t="shared" si="19"/>
        <v>86.469344608879496</v>
      </c>
      <c r="AW12" s="11">
        <f t="shared" si="20"/>
        <v>-64</v>
      </c>
      <c r="AX12" s="17">
        <v>433</v>
      </c>
      <c r="AY12" s="17">
        <v>360</v>
      </c>
      <c r="AZ12" s="13">
        <f t="shared" si="21"/>
        <v>83.140877598152429</v>
      </c>
      <c r="BA12" s="11">
        <f t="shared" si="22"/>
        <v>-73</v>
      </c>
      <c r="BB12" s="131">
        <v>1604.4345898004435</v>
      </c>
      <c r="BC12" s="17">
        <v>1942.2885572139303</v>
      </c>
      <c r="BD12" s="11">
        <f t="shared" si="23"/>
        <v>337.85396741348677</v>
      </c>
      <c r="BE12" s="17">
        <v>24</v>
      </c>
      <c r="BF12" s="17">
        <v>39</v>
      </c>
      <c r="BG12" s="12">
        <f t="shared" si="27"/>
        <v>162.5</v>
      </c>
      <c r="BH12" s="11">
        <f t="shared" si="28"/>
        <v>15</v>
      </c>
      <c r="BI12" s="17">
        <v>3219.46</v>
      </c>
      <c r="BJ12" s="17">
        <v>4255.6400000000003</v>
      </c>
      <c r="BK12" s="11">
        <f t="shared" si="29"/>
        <v>1036.1800000000003</v>
      </c>
    </row>
    <row r="13" spans="1:63" s="8" customFormat="1" ht="18" customHeight="1" x14ac:dyDescent="0.25">
      <c r="A13" s="16" t="s">
        <v>160</v>
      </c>
      <c r="B13" s="17">
        <v>2169</v>
      </c>
      <c r="C13" s="131">
        <v>1851</v>
      </c>
      <c r="D13" s="12">
        <f t="shared" si="0"/>
        <v>85.338865836791143</v>
      </c>
      <c r="E13" s="11">
        <f t="shared" si="1"/>
        <v>-318</v>
      </c>
      <c r="F13" s="17">
        <v>1022</v>
      </c>
      <c r="G13" s="17">
        <v>788</v>
      </c>
      <c r="H13" s="12">
        <f t="shared" si="2"/>
        <v>77.103718199608608</v>
      </c>
      <c r="I13" s="11">
        <f t="shared" si="3"/>
        <v>-234</v>
      </c>
      <c r="J13" s="17">
        <v>1221</v>
      </c>
      <c r="K13" s="17">
        <v>1465</v>
      </c>
      <c r="L13" s="12">
        <f t="shared" si="4"/>
        <v>119.98361998361999</v>
      </c>
      <c r="M13" s="11">
        <f t="shared" si="5"/>
        <v>244</v>
      </c>
      <c r="N13" s="17">
        <v>606</v>
      </c>
      <c r="O13" s="17">
        <v>759</v>
      </c>
      <c r="P13" s="12">
        <f t="shared" si="6"/>
        <v>125.24752475247524</v>
      </c>
      <c r="Q13" s="11">
        <f t="shared" si="7"/>
        <v>153</v>
      </c>
      <c r="R13" s="17">
        <v>295</v>
      </c>
      <c r="S13" s="17">
        <v>122</v>
      </c>
      <c r="T13" s="13">
        <f t="shared" si="8"/>
        <v>41.355932203389827</v>
      </c>
      <c r="U13" s="11">
        <f t="shared" si="9"/>
        <v>-173</v>
      </c>
      <c r="V13" s="17">
        <v>4206</v>
      </c>
      <c r="W13" s="17">
        <v>3831</v>
      </c>
      <c r="X13" s="13">
        <f t="shared" si="10"/>
        <v>91.084165477888732</v>
      </c>
      <c r="Y13" s="11">
        <f t="shared" si="11"/>
        <v>-375</v>
      </c>
      <c r="Z13" s="17">
        <v>2128</v>
      </c>
      <c r="AA13" s="17">
        <v>1821</v>
      </c>
      <c r="AB13" s="13">
        <f t="shared" si="12"/>
        <v>85.573308270676691</v>
      </c>
      <c r="AC13" s="11">
        <f t="shared" si="13"/>
        <v>-307</v>
      </c>
      <c r="AD13" s="17">
        <v>1074</v>
      </c>
      <c r="AE13" s="131">
        <v>858</v>
      </c>
      <c r="AF13" s="13">
        <f t="shared" si="24"/>
        <v>79.888268156424573</v>
      </c>
      <c r="AG13" s="11">
        <f t="shared" si="25"/>
        <v>-216</v>
      </c>
      <c r="AH13" s="17">
        <v>182</v>
      </c>
      <c r="AI13" s="17">
        <v>187</v>
      </c>
      <c r="AJ13" s="13">
        <f t="shared" si="14"/>
        <v>102.74725274725273</v>
      </c>
      <c r="AK13" s="11">
        <f t="shared" si="15"/>
        <v>5</v>
      </c>
      <c r="AL13" s="18">
        <v>232</v>
      </c>
      <c r="AM13" s="18">
        <v>282</v>
      </c>
      <c r="AN13" s="15">
        <f t="shared" si="26"/>
        <v>121.6</v>
      </c>
      <c r="AO13" s="14">
        <f t="shared" si="16"/>
        <v>50</v>
      </c>
      <c r="AP13" s="19">
        <v>1101</v>
      </c>
      <c r="AQ13" s="17">
        <v>1515</v>
      </c>
      <c r="AR13" s="13">
        <f t="shared" si="17"/>
        <v>137.6</v>
      </c>
      <c r="AS13" s="11">
        <f t="shared" si="18"/>
        <v>414</v>
      </c>
      <c r="AT13" s="17">
        <v>728</v>
      </c>
      <c r="AU13" s="17">
        <v>521</v>
      </c>
      <c r="AV13" s="13">
        <f t="shared" si="19"/>
        <v>71.565934065934073</v>
      </c>
      <c r="AW13" s="11">
        <f t="shared" si="20"/>
        <v>-207</v>
      </c>
      <c r="AX13" s="17">
        <v>664</v>
      </c>
      <c r="AY13" s="17">
        <v>453</v>
      </c>
      <c r="AZ13" s="13">
        <f t="shared" si="21"/>
        <v>68.222891566265062</v>
      </c>
      <c r="BA13" s="11">
        <f t="shared" si="22"/>
        <v>-211</v>
      </c>
      <c r="BB13" s="131">
        <v>1666.8367346938776</v>
      </c>
      <c r="BC13" s="17">
        <v>2073.6616702355459</v>
      </c>
      <c r="BD13" s="11">
        <f t="shared" si="23"/>
        <v>406.82493554166831</v>
      </c>
      <c r="BE13" s="17">
        <v>19</v>
      </c>
      <c r="BF13" s="17">
        <v>45</v>
      </c>
      <c r="BG13" s="12">
        <f t="shared" si="27"/>
        <v>236.8</v>
      </c>
      <c r="BH13" s="11">
        <f t="shared" si="28"/>
        <v>26</v>
      </c>
      <c r="BI13" s="17">
        <v>3337.76</v>
      </c>
      <c r="BJ13" s="17">
        <v>4563.2</v>
      </c>
      <c r="BK13" s="11">
        <f t="shared" si="29"/>
        <v>1225.4399999999996</v>
      </c>
    </row>
    <row r="14" spans="1:63" s="8" customFormat="1" ht="18" customHeight="1" x14ac:dyDescent="0.25">
      <c r="A14" s="16" t="s">
        <v>159</v>
      </c>
      <c r="B14" s="17">
        <v>900</v>
      </c>
      <c r="C14" s="131">
        <v>871</v>
      </c>
      <c r="D14" s="12">
        <f t="shared" si="0"/>
        <v>96.777777777777771</v>
      </c>
      <c r="E14" s="11">
        <f t="shared" si="1"/>
        <v>-29</v>
      </c>
      <c r="F14" s="17">
        <v>494</v>
      </c>
      <c r="G14" s="17">
        <v>447</v>
      </c>
      <c r="H14" s="12">
        <f t="shared" si="2"/>
        <v>90.485829959514177</v>
      </c>
      <c r="I14" s="11">
        <f t="shared" si="3"/>
        <v>-47</v>
      </c>
      <c r="J14" s="17">
        <v>648</v>
      </c>
      <c r="K14" s="17">
        <v>574</v>
      </c>
      <c r="L14" s="12">
        <f t="shared" si="4"/>
        <v>88.580246913580254</v>
      </c>
      <c r="M14" s="11">
        <f t="shared" si="5"/>
        <v>-74</v>
      </c>
      <c r="N14" s="17">
        <v>481</v>
      </c>
      <c r="O14" s="17">
        <v>427</v>
      </c>
      <c r="P14" s="12">
        <f t="shared" si="6"/>
        <v>88.773388773388774</v>
      </c>
      <c r="Q14" s="11">
        <f t="shared" si="7"/>
        <v>-54</v>
      </c>
      <c r="R14" s="17">
        <v>88</v>
      </c>
      <c r="S14" s="17">
        <v>74</v>
      </c>
      <c r="T14" s="13">
        <f t="shared" si="8"/>
        <v>84.090909090909093</v>
      </c>
      <c r="U14" s="11">
        <f t="shared" si="9"/>
        <v>-14</v>
      </c>
      <c r="V14" s="17">
        <v>2999</v>
      </c>
      <c r="W14" s="17">
        <v>2309</v>
      </c>
      <c r="X14" s="13">
        <f t="shared" si="10"/>
        <v>76.992330776925641</v>
      </c>
      <c r="Y14" s="11">
        <f t="shared" si="11"/>
        <v>-690</v>
      </c>
      <c r="Z14" s="17">
        <v>891</v>
      </c>
      <c r="AA14" s="17">
        <v>856</v>
      </c>
      <c r="AB14" s="13">
        <f t="shared" si="12"/>
        <v>96.071829405162731</v>
      </c>
      <c r="AC14" s="11">
        <f t="shared" si="13"/>
        <v>-35</v>
      </c>
      <c r="AD14" s="17">
        <v>1278</v>
      </c>
      <c r="AE14" s="131">
        <v>582</v>
      </c>
      <c r="AF14" s="13">
        <f t="shared" si="24"/>
        <v>45.539906103286384</v>
      </c>
      <c r="AG14" s="11">
        <f t="shared" si="25"/>
        <v>-696</v>
      </c>
      <c r="AH14" s="17">
        <v>143</v>
      </c>
      <c r="AI14" s="17">
        <v>127</v>
      </c>
      <c r="AJ14" s="13">
        <f t="shared" si="14"/>
        <v>88.811188811188813</v>
      </c>
      <c r="AK14" s="11">
        <f t="shared" si="15"/>
        <v>-16</v>
      </c>
      <c r="AL14" s="18">
        <v>134</v>
      </c>
      <c r="AM14" s="18">
        <v>137</v>
      </c>
      <c r="AN14" s="15">
        <f t="shared" si="26"/>
        <v>102.2</v>
      </c>
      <c r="AO14" s="14">
        <f t="shared" si="16"/>
        <v>3</v>
      </c>
      <c r="AP14" s="19">
        <v>618</v>
      </c>
      <c r="AQ14" s="17">
        <v>565</v>
      </c>
      <c r="AR14" s="13">
        <f t="shared" si="17"/>
        <v>91.4</v>
      </c>
      <c r="AS14" s="11">
        <f t="shared" si="18"/>
        <v>-53</v>
      </c>
      <c r="AT14" s="17">
        <v>387</v>
      </c>
      <c r="AU14" s="17">
        <v>401</v>
      </c>
      <c r="AV14" s="13">
        <f t="shared" si="19"/>
        <v>103.61757105943153</v>
      </c>
      <c r="AW14" s="11">
        <f t="shared" si="20"/>
        <v>14</v>
      </c>
      <c r="AX14" s="17">
        <v>322</v>
      </c>
      <c r="AY14" s="17">
        <v>341</v>
      </c>
      <c r="AZ14" s="13">
        <f t="shared" si="21"/>
        <v>105.90062111801242</v>
      </c>
      <c r="BA14" s="11">
        <f t="shared" si="22"/>
        <v>19</v>
      </c>
      <c r="BB14" s="131">
        <v>1413.1233595800525</v>
      </c>
      <c r="BC14" s="17">
        <v>1880.9782608695652</v>
      </c>
      <c r="BD14" s="11">
        <f t="shared" si="23"/>
        <v>467.85490128951278</v>
      </c>
      <c r="BE14" s="17">
        <v>10</v>
      </c>
      <c r="BF14" s="17">
        <v>44</v>
      </c>
      <c r="BG14" s="12">
        <f t="shared" si="27"/>
        <v>440</v>
      </c>
      <c r="BH14" s="11">
        <f t="shared" si="28"/>
        <v>34</v>
      </c>
      <c r="BI14" s="17">
        <v>3700</v>
      </c>
      <c r="BJ14" s="17">
        <v>3846.11</v>
      </c>
      <c r="BK14" s="11">
        <f t="shared" si="29"/>
        <v>146.11000000000013</v>
      </c>
    </row>
    <row r="15" spans="1:63" s="8" customFormat="1" ht="18" customHeight="1" x14ac:dyDescent="0.25">
      <c r="A15" s="16" t="s">
        <v>158</v>
      </c>
      <c r="B15" s="17">
        <v>1038</v>
      </c>
      <c r="C15" s="131">
        <v>970</v>
      </c>
      <c r="D15" s="12">
        <f t="shared" si="0"/>
        <v>93.448940269749514</v>
      </c>
      <c r="E15" s="11">
        <f t="shared" si="1"/>
        <v>-68</v>
      </c>
      <c r="F15" s="17">
        <v>625</v>
      </c>
      <c r="G15" s="17">
        <v>553</v>
      </c>
      <c r="H15" s="12">
        <f t="shared" si="2"/>
        <v>88.48</v>
      </c>
      <c r="I15" s="11">
        <f t="shared" si="3"/>
        <v>-72</v>
      </c>
      <c r="J15" s="17">
        <v>871</v>
      </c>
      <c r="K15" s="17">
        <v>1040</v>
      </c>
      <c r="L15" s="12">
        <f t="shared" si="4"/>
        <v>119.40298507462686</v>
      </c>
      <c r="M15" s="11">
        <f t="shared" si="5"/>
        <v>169</v>
      </c>
      <c r="N15" s="17">
        <v>398</v>
      </c>
      <c r="O15" s="17">
        <v>623</v>
      </c>
      <c r="P15" s="12">
        <f t="shared" si="6"/>
        <v>156.5326633165829</v>
      </c>
      <c r="Q15" s="11">
        <f t="shared" si="7"/>
        <v>225</v>
      </c>
      <c r="R15" s="17">
        <v>176</v>
      </c>
      <c r="S15" s="17">
        <v>135</v>
      </c>
      <c r="T15" s="13">
        <f t="shared" si="8"/>
        <v>76.704545454545453</v>
      </c>
      <c r="U15" s="11">
        <f t="shared" si="9"/>
        <v>-41</v>
      </c>
      <c r="V15" s="17">
        <v>2771</v>
      </c>
      <c r="W15" s="17">
        <v>3918</v>
      </c>
      <c r="X15" s="13">
        <f t="shared" si="10"/>
        <v>141.39299891735834</v>
      </c>
      <c r="Y15" s="11">
        <f t="shared" si="11"/>
        <v>1147</v>
      </c>
      <c r="Z15" s="17">
        <v>1017</v>
      </c>
      <c r="AA15" s="17">
        <v>957</v>
      </c>
      <c r="AB15" s="13">
        <f t="shared" si="12"/>
        <v>94.100294985250727</v>
      </c>
      <c r="AC15" s="11">
        <f t="shared" si="13"/>
        <v>-60</v>
      </c>
      <c r="AD15" s="17">
        <v>857</v>
      </c>
      <c r="AE15" s="131">
        <v>1005</v>
      </c>
      <c r="AF15" s="13">
        <f t="shared" si="24"/>
        <v>117.26954492415402</v>
      </c>
      <c r="AG15" s="11">
        <f t="shared" si="25"/>
        <v>148</v>
      </c>
      <c r="AH15" s="17">
        <v>133</v>
      </c>
      <c r="AI15" s="17">
        <v>158</v>
      </c>
      <c r="AJ15" s="13">
        <f t="shared" si="14"/>
        <v>118.79699248120301</v>
      </c>
      <c r="AK15" s="11">
        <f t="shared" si="15"/>
        <v>25</v>
      </c>
      <c r="AL15" s="18">
        <v>204</v>
      </c>
      <c r="AM15" s="18">
        <v>271</v>
      </c>
      <c r="AN15" s="15">
        <f t="shared" si="26"/>
        <v>132.80000000000001</v>
      </c>
      <c r="AO15" s="14">
        <f t="shared" si="16"/>
        <v>67</v>
      </c>
      <c r="AP15" s="19">
        <v>775</v>
      </c>
      <c r="AQ15" s="17">
        <v>988</v>
      </c>
      <c r="AR15" s="13">
        <f t="shared" si="17"/>
        <v>127.5</v>
      </c>
      <c r="AS15" s="11">
        <f t="shared" si="18"/>
        <v>213</v>
      </c>
      <c r="AT15" s="17">
        <v>293</v>
      </c>
      <c r="AU15" s="17">
        <v>347</v>
      </c>
      <c r="AV15" s="13">
        <f t="shared" si="19"/>
        <v>118.43003412969284</v>
      </c>
      <c r="AW15" s="11">
        <f t="shared" si="20"/>
        <v>54</v>
      </c>
      <c r="AX15" s="17">
        <v>244</v>
      </c>
      <c r="AY15" s="17">
        <v>304</v>
      </c>
      <c r="AZ15" s="13">
        <f t="shared" si="21"/>
        <v>124.59016393442623</v>
      </c>
      <c r="BA15" s="11">
        <f t="shared" si="22"/>
        <v>60</v>
      </c>
      <c r="BB15" s="131">
        <v>1709.2198581560283</v>
      </c>
      <c r="BC15" s="17">
        <v>2424.0540540540542</v>
      </c>
      <c r="BD15" s="11">
        <f t="shared" si="23"/>
        <v>714.83419589802588</v>
      </c>
      <c r="BE15" s="17">
        <v>28</v>
      </c>
      <c r="BF15" s="17">
        <v>32</v>
      </c>
      <c r="BG15" s="12">
        <f t="shared" si="27"/>
        <v>114.3</v>
      </c>
      <c r="BH15" s="11">
        <f t="shared" si="28"/>
        <v>4</v>
      </c>
      <c r="BI15" s="17">
        <v>3682.14</v>
      </c>
      <c r="BJ15" s="17">
        <v>5055.5600000000004</v>
      </c>
      <c r="BK15" s="11">
        <f t="shared" si="29"/>
        <v>1373.4200000000005</v>
      </c>
    </row>
    <row r="16" spans="1:63" s="8" customFormat="1" ht="18" customHeight="1" x14ac:dyDescent="0.25">
      <c r="A16" s="16" t="s">
        <v>157</v>
      </c>
      <c r="B16" s="17">
        <v>1335</v>
      </c>
      <c r="C16" s="131">
        <v>1345</v>
      </c>
      <c r="D16" s="12">
        <f t="shared" si="0"/>
        <v>100.74906367041199</v>
      </c>
      <c r="E16" s="11">
        <f t="shared" si="1"/>
        <v>10</v>
      </c>
      <c r="F16" s="17">
        <v>650</v>
      </c>
      <c r="G16" s="17">
        <v>663</v>
      </c>
      <c r="H16" s="12">
        <f t="shared" si="2"/>
        <v>102</v>
      </c>
      <c r="I16" s="11">
        <f t="shared" si="3"/>
        <v>13</v>
      </c>
      <c r="J16" s="17">
        <v>525</v>
      </c>
      <c r="K16" s="17">
        <v>620</v>
      </c>
      <c r="L16" s="12">
        <f t="shared" si="4"/>
        <v>118.0952380952381</v>
      </c>
      <c r="M16" s="11">
        <f t="shared" si="5"/>
        <v>95</v>
      </c>
      <c r="N16" s="17">
        <v>234</v>
      </c>
      <c r="O16" s="17">
        <v>323</v>
      </c>
      <c r="P16" s="12">
        <f t="shared" si="6"/>
        <v>138.03418803418802</v>
      </c>
      <c r="Q16" s="11">
        <f t="shared" si="7"/>
        <v>89</v>
      </c>
      <c r="R16" s="17">
        <v>184</v>
      </c>
      <c r="S16" s="17">
        <v>121</v>
      </c>
      <c r="T16" s="13">
        <f t="shared" si="8"/>
        <v>65.760869565217391</v>
      </c>
      <c r="U16" s="11">
        <f t="shared" si="9"/>
        <v>-63</v>
      </c>
      <c r="V16" s="17">
        <v>2204</v>
      </c>
      <c r="W16" s="17">
        <v>2685</v>
      </c>
      <c r="X16" s="13">
        <f t="shared" si="10"/>
        <v>121.82395644283122</v>
      </c>
      <c r="Y16" s="11">
        <f t="shared" si="11"/>
        <v>481</v>
      </c>
      <c r="Z16" s="17">
        <v>1321</v>
      </c>
      <c r="AA16" s="17">
        <v>1336</v>
      </c>
      <c r="AB16" s="13">
        <f t="shared" si="12"/>
        <v>101.13550340651022</v>
      </c>
      <c r="AC16" s="11">
        <f t="shared" si="13"/>
        <v>15</v>
      </c>
      <c r="AD16" s="17">
        <v>468</v>
      </c>
      <c r="AE16" s="131">
        <v>847</v>
      </c>
      <c r="AF16" s="13">
        <f t="shared" si="24"/>
        <v>180.98290598290598</v>
      </c>
      <c r="AG16" s="11">
        <f t="shared" si="25"/>
        <v>379</v>
      </c>
      <c r="AH16" s="17">
        <v>40</v>
      </c>
      <c r="AI16" s="17">
        <v>52</v>
      </c>
      <c r="AJ16" s="13">
        <f t="shared" si="14"/>
        <v>130</v>
      </c>
      <c r="AK16" s="11">
        <f t="shared" si="15"/>
        <v>12</v>
      </c>
      <c r="AL16" s="18">
        <v>137</v>
      </c>
      <c r="AM16" s="18">
        <v>149</v>
      </c>
      <c r="AN16" s="15">
        <f t="shared" si="26"/>
        <v>108.8</v>
      </c>
      <c r="AO16" s="14">
        <f t="shared" si="16"/>
        <v>12</v>
      </c>
      <c r="AP16" s="19">
        <v>550</v>
      </c>
      <c r="AQ16" s="17">
        <v>649</v>
      </c>
      <c r="AR16" s="13">
        <f t="shared" si="17"/>
        <v>118</v>
      </c>
      <c r="AS16" s="11">
        <f t="shared" si="18"/>
        <v>99</v>
      </c>
      <c r="AT16" s="17">
        <v>560</v>
      </c>
      <c r="AU16" s="17">
        <v>646</v>
      </c>
      <c r="AV16" s="13">
        <f t="shared" si="19"/>
        <v>115.35714285714285</v>
      </c>
      <c r="AW16" s="11">
        <f t="shared" si="20"/>
        <v>86</v>
      </c>
      <c r="AX16" s="17">
        <v>473</v>
      </c>
      <c r="AY16" s="17">
        <v>519</v>
      </c>
      <c r="AZ16" s="13">
        <f t="shared" si="21"/>
        <v>109.72515856236787</v>
      </c>
      <c r="BA16" s="11">
        <f t="shared" si="22"/>
        <v>46</v>
      </c>
      <c r="BB16" s="131">
        <v>1499.3506493506493</v>
      </c>
      <c r="BC16" s="17">
        <v>1548.3754512635378</v>
      </c>
      <c r="BD16" s="11">
        <f t="shared" si="23"/>
        <v>49.024801912888506</v>
      </c>
      <c r="BE16" s="17">
        <v>39</v>
      </c>
      <c r="BF16" s="17">
        <v>49</v>
      </c>
      <c r="BG16" s="12">
        <f t="shared" si="27"/>
        <v>125.6</v>
      </c>
      <c r="BH16" s="11">
        <f t="shared" si="28"/>
        <v>10</v>
      </c>
      <c r="BI16" s="17">
        <v>3310.26</v>
      </c>
      <c r="BJ16" s="17">
        <v>4124.18</v>
      </c>
      <c r="BK16" s="11">
        <f t="shared" si="29"/>
        <v>813.92000000000007</v>
      </c>
    </row>
    <row r="17" spans="1:63" s="8" customFormat="1" ht="18" customHeight="1" x14ac:dyDescent="0.25">
      <c r="A17" s="16" t="s">
        <v>156</v>
      </c>
      <c r="B17" s="17">
        <v>939</v>
      </c>
      <c r="C17" s="131">
        <v>886</v>
      </c>
      <c r="D17" s="12">
        <f t="shared" si="0"/>
        <v>94.355697550585731</v>
      </c>
      <c r="E17" s="11">
        <f t="shared" si="1"/>
        <v>-53</v>
      </c>
      <c r="F17" s="17">
        <v>435</v>
      </c>
      <c r="G17" s="17">
        <v>488</v>
      </c>
      <c r="H17" s="12">
        <f t="shared" si="2"/>
        <v>112.18390804597702</v>
      </c>
      <c r="I17" s="11">
        <f t="shared" si="3"/>
        <v>53</v>
      </c>
      <c r="J17" s="17">
        <v>807</v>
      </c>
      <c r="K17" s="17">
        <v>667</v>
      </c>
      <c r="L17" s="12">
        <f t="shared" si="4"/>
        <v>82.651796778190828</v>
      </c>
      <c r="M17" s="11">
        <f t="shared" si="5"/>
        <v>-140</v>
      </c>
      <c r="N17" s="17">
        <v>533</v>
      </c>
      <c r="O17" s="17">
        <v>376</v>
      </c>
      <c r="P17" s="12">
        <f t="shared" si="6"/>
        <v>70.544090056285185</v>
      </c>
      <c r="Q17" s="11">
        <f t="shared" si="7"/>
        <v>-157</v>
      </c>
      <c r="R17" s="17">
        <v>142</v>
      </c>
      <c r="S17" s="17">
        <v>96</v>
      </c>
      <c r="T17" s="13">
        <f t="shared" si="8"/>
        <v>67.605633802816897</v>
      </c>
      <c r="U17" s="11">
        <f t="shared" si="9"/>
        <v>-46</v>
      </c>
      <c r="V17" s="17">
        <v>2681</v>
      </c>
      <c r="W17" s="17">
        <v>2209</v>
      </c>
      <c r="X17" s="13">
        <f t="shared" si="10"/>
        <v>82.394628869824686</v>
      </c>
      <c r="Y17" s="11">
        <f t="shared" si="11"/>
        <v>-472</v>
      </c>
      <c r="Z17" s="17">
        <v>920</v>
      </c>
      <c r="AA17" s="17">
        <v>855</v>
      </c>
      <c r="AB17" s="13">
        <f t="shared" si="12"/>
        <v>92.934782608695656</v>
      </c>
      <c r="AC17" s="11">
        <f t="shared" si="13"/>
        <v>-65</v>
      </c>
      <c r="AD17" s="17">
        <v>685</v>
      </c>
      <c r="AE17" s="131">
        <v>581</v>
      </c>
      <c r="AF17" s="13">
        <f t="shared" si="24"/>
        <v>84.81751824817519</v>
      </c>
      <c r="AG17" s="11">
        <f t="shared" si="25"/>
        <v>-104</v>
      </c>
      <c r="AH17" s="17">
        <v>87</v>
      </c>
      <c r="AI17" s="17">
        <v>97</v>
      </c>
      <c r="AJ17" s="13">
        <f t="shared" si="14"/>
        <v>111.49425287356323</v>
      </c>
      <c r="AK17" s="11">
        <f t="shared" si="15"/>
        <v>10</v>
      </c>
      <c r="AL17" s="18">
        <v>190</v>
      </c>
      <c r="AM17" s="18">
        <v>172</v>
      </c>
      <c r="AN17" s="15">
        <f t="shared" si="26"/>
        <v>90.5</v>
      </c>
      <c r="AO17" s="14">
        <f t="shared" si="16"/>
        <v>-18</v>
      </c>
      <c r="AP17" s="19">
        <v>725</v>
      </c>
      <c r="AQ17" s="17">
        <v>827</v>
      </c>
      <c r="AR17" s="13">
        <f t="shared" si="17"/>
        <v>114.1</v>
      </c>
      <c r="AS17" s="11">
        <f t="shared" si="18"/>
        <v>102</v>
      </c>
      <c r="AT17" s="17">
        <v>356</v>
      </c>
      <c r="AU17" s="17">
        <v>316</v>
      </c>
      <c r="AV17" s="13">
        <f t="shared" si="19"/>
        <v>88.764044943820224</v>
      </c>
      <c r="AW17" s="11">
        <f t="shared" si="20"/>
        <v>-40</v>
      </c>
      <c r="AX17" s="17">
        <v>316</v>
      </c>
      <c r="AY17" s="17">
        <v>279</v>
      </c>
      <c r="AZ17" s="13">
        <f t="shared" si="21"/>
        <v>88.29113924050634</v>
      </c>
      <c r="BA17" s="11">
        <f t="shared" si="22"/>
        <v>-37</v>
      </c>
      <c r="BB17" s="131">
        <v>1563.858695652174</v>
      </c>
      <c r="BC17" s="17">
        <v>2066.3690476190477</v>
      </c>
      <c r="BD17" s="11">
        <f t="shared" si="23"/>
        <v>502.51035196687371</v>
      </c>
      <c r="BE17" s="17">
        <v>42</v>
      </c>
      <c r="BF17" s="17">
        <v>64</v>
      </c>
      <c r="BG17" s="12">
        <f t="shared" si="27"/>
        <v>152.4</v>
      </c>
      <c r="BH17" s="11">
        <f t="shared" si="28"/>
        <v>22</v>
      </c>
      <c r="BI17" s="17">
        <v>3517.4</v>
      </c>
      <c r="BJ17" s="17">
        <v>4259.09</v>
      </c>
      <c r="BK17" s="11">
        <f t="shared" si="29"/>
        <v>741.69</v>
      </c>
    </row>
    <row r="18" spans="1:63" s="8" customFormat="1" ht="18" customHeight="1" x14ac:dyDescent="0.25">
      <c r="A18" s="16" t="s">
        <v>155</v>
      </c>
      <c r="B18" s="17">
        <v>2280</v>
      </c>
      <c r="C18" s="131">
        <v>2088</v>
      </c>
      <c r="D18" s="12">
        <f t="shared" si="0"/>
        <v>91.578947368421055</v>
      </c>
      <c r="E18" s="11">
        <f t="shared" si="1"/>
        <v>-192</v>
      </c>
      <c r="F18" s="17">
        <v>1343</v>
      </c>
      <c r="G18" s="17">
        <v>1133</v>
      </c>
      <c r="H18" s="12">
        <f t="shared" si="2"/>
        <v>84.363365599404318</v>
      </c>
      <c r="I18" s="11">
        <f t="shared" si="3"/>
        <v>-210</v>
      </c>
      <c r="J18" s="17">
        <v>1623</v>
      </c>
      <c r="K18" s="17">
        <v>1693</v>
      </c>
      <c r="L18" s="12">
        <f t="shared" si="4"/>
        <v>104.31300061614294</v>
      </c>
      <c r="M18" s="11">
        <f t="shared" si="5"/>
        <v>70</v>
      </c>
      <c r="N18" s="17">
        <v>1077</v>
      </c>
      <c r="O18" s="17">
        <v>1132</v>
      </c>
      <c r="P18" s="12">
        <f t="shared" si="6"/>
        <v>105.10677808727948</v>
      </c>
      <c r="Q18" s="11">
        <f t="shared" si="7"/>
        <v>55</v>
      </c>
      <c r="R18" s="17">
        <v>286</v>
      </c>
      <c r="S18" s="17">
        <v>197</v>
      </c>
      <c r="T18" s="13">
        <f t="shared" si="8"/>
        <v>68.88111888111888</v>
      </c>
      <c r="U18" s="11">
        <f t="shared" si="9"/>
        <v>-89</v>
      </c>
      <c r="V18" s="17">
        <v>4360</v>
      </c>
      <c r="W18" s="17">
        <v>6401</v>
      </c>
      <c r="X18" s="13">
        <f t="shared" si="10"/>
        <v>146.8119266055046</v>
      </c>
      <c r="Y18" s="11">
        <f t="shared" si="11"/>
        <v>2041</v>
      </c>
      <c r="Z18" s="17">
        <v>2249</v>
      </c>
      <c r="AA18" s="17">
        <v>2067</v>
      </c>
      <c r="AB18" s="13">
        <f t="shared" si="12"/>
        <v>91.907514450867055</v>
      </c>
      <c r="AC18" s="11">
        <f t="shared" si="13"/>
        <v>-182</v>
      </c>
      <c r="AD18" s="17">
        <v>695</v>
      </c>
      <c r="AE18" s="131">
        <v>2732</v>
      </c>
      <c r="AF18" s="13">
        <f t="shared" si="24"/>
        <v>393.0935251798561</v>
      </c>
      <c r="AG18" s="11">
        <f t="shared" si="25"/>
        <v>2037</v>
      </c>
      <c r="AH18" s="17">
        <v>228</v>
      </c>
      <c r="AI18" s="17">
        <v>222</v>
      </c>
      <c r="AJ18" s="13">
        <f t="shared" si="14"/>
        <v>97.368421052631575</v>
      </c>
      <c r="AK18" s="11">
        <f t="shared" si="15"/>
        <v>-6</v>
      </c>
      <c r="AL18" s="18">
        <v>482</v>
      </c>
      <c r="AM18" s="18">
        <v>495</v>
      </c>
      <c r="AN18" s="15">
        <f t="shared" si="26"/>
        <v>102.7</v>
      </c>
      <c r="AO18" s="14">
        <f t="shared" si="16"/>
        <v>13</v>
      </c>
      <c r="AP18" s="19">
        <v>1817</v>
      </c>
      <c r="AQ18" s="17">
        <v>1908</v>
      </c>
      <c r="AR18" s="13">
        <f t="shared" si="17"/>
        <v>105</v>
      </c>
      <c r="AS18" s="11">
        <f t="shared" si="18"/>
        <v>91</v>
      </c>
      <c r="AT18" s="17">
        <v>916</v>
      </c>
      <c r="AU18" s="17">
        <v>816</v>
      </c>
      <c r="AV18" s="13">
        <f t="shared" si="19"/>
        <v>89.082969432314414</v>
      </c>
      <c r="AW18" s="11">
        <f t="shared" si="20"/>
        <v>-100</v>
      </c>
      <c r="AX18" s="17">
        <v>787</v>
      </c>
      <c r="AY18" s="17">
        <v>734</v>
      </c>
      <c r="AZ18" s="13">
        <f t="shared" si="21"/>
        <v>93.265565438373571</v>
      </c>
      <c r="BA18" s="11">
        <f t="shared" si="22"/>
        <v>-53</v>
      </c>
      <c r="BB18" s="131">
        <v>1393.3050847457628</v>
      </c>
      <c r="BC18" s="17">
        <v>1805.4748603351954</v>
      </c>
      <c r="BD18" s="11">
        <f t="shared" si="23"/>
        <v>412.16977558943267</v>
      </c>
      <c r="BE18" s="17">
        <v>201</v>
      </c>
      <c r="BF18" s="17">
        <v>212</v>
      </c>
      <c r="BG18" s="12">
        <f t="shared" si="27"/>
        <v>105.5</v>
      </c>
      <c r="BH18" s="11">
        <f t="shared" si="28"/>
        <v>11</v>
      </c>
      <c r="BI18" s="17">
        <v>3364.93</v>
      </c>
      <c r="BJ18" s="17">
        <v>4217.95</v>
      </c>
      <c r="BK18" s="11">
        <f t="shared" si="29"/>
        <v>853.02</v>
      </c>
    </row>
    <row r="19" spans="1:63" s="21" customFormat="1" ht="18" customHeight="1" x14ac:dyDescent="0.25">
      <c r="A19" s="16" t="s">
        <v>154</v>
      </c>
      <c r="B19" s="17">
        <v>948</v>
      </c>
      <c r="C19" s="131">
        <v>802</v>
      </c>
      <c r="D19" s="12">
        <f t="shared" si="0"/>
        <v>84.599156118143455</v>
      </c>
      <c r="E19" s="11">
        <f t="shared" si="1"/>
        <v>-146</v>
      </c>
      <c r="F19" s="17">
        <v>521</v>
      </c>
      <c r="G19" s="17">
        <v>461</v>
      </c>
      <c r="H19" s="12">
        <f t="shared" si="2"/>
        <v>88.48368522072937</v>
      </c>
      <c r="I19" s="11">
        <f t="shared" si="3"/>
        <v>-60</v>
      </c>
      <c r="J19" s="17">
        <v>732</v>
      </c>
      <c r="K19" s="17">
        <v>798</v>
      </c>
      <c r="L19" s="12">
        <f t="shared" si="4"/>
        <v>109.01639344262296</v>
      </c>
      <c r="M19" s="11">
        <f t="shared" si="5"/>
        <v>66</v>
      </c>
      <c r="N19" s="17">
        <v>386</v>
      </c>
      <c r="O19" s="17">
        <v>471</v>
      </c>
      <c r="P19" s="12">
        <f t="shared" si="6"/>
        <v>122.02072538860102</v>
      </c>
      <c r="Q19" s="11">
        <f t="shared" si="7"/>
        <v>85</v>
      </c>
      <c r="R19" s="17">
        <v>134</v>
      </c>
      <c r="S19" s="17">
        <v>68</v>
      </c>
      <c r="T19" s="13">
        <f t="shared" si="8"/>
        <v>50.746268656716417</v>
      </c>
      <c r="U19" s="11">
        <f t="shared" si="9"/>
        <v>-66</v>
      </c>
      <c r="V19" s="17">
        <v>2658</v>
      </c>
      <c r="W19" s="17">
        <v>2669</v>
      </c>
      <c r="X19" s="13">
        <f t="shared" si="10"/>
        <v>100.41384499623777</v>
      </c>
      <c r="Y19" s="11">
        <f t="shared" si="11"/>
        <v>11</v>
      </c>
      <c r="Z19" s="17">
        <v>942</v>
      </c>
      <c r="AA19" s="17">
        <v>793</v>
      </c>
      <c r="AB19" s="13">
        <f t="shared" si="12"/>
        <v>84.182590233545653</v>
      </c>
      <c r="AC19" s="11">
        <f t="shared" si="13"/>
        <v>-149</v>
      </c>
      <c r="AD19" s="17">
        <v>880</v>
      </c>
      <c r="AE19" s="131">
        <v>980</v>
      </c>
      <c r="AF19" s="13">
        <f t="shared" si="24"/>
        <v>111.36363636363636</v>
      </c>
      <c r="AG19" s="11">
        <f t="shared" si="25"/>
        <v>100</v>
      </c>
      <c r="AH19" s="17">
        <v>130</v>
      </c>
      <c r="AI19" s="17">
        <v>121</v>
      </c>
      <c r="AJ19" s="13">
        <f t="shared" si="14"/>
        <v>93.07692307692308</v>
      </c>
      <c r="AK19" s="11">
        <f t="shared" si="15"/>
        <v>-9</v>
      </c>
      <c r="AL19" s="18">
        <v>147</v>
      </c>
      <c r="AM19" s="18">
        <v>170</v>
      </c>
      <c r="AN19" s="15">
        <f t="shared" si="26"/>
        <v>115.6</v>
      </c>
      <c r="AO19" s="14">
        <f t="shared" si="16"/>
        <v>23</v>
      </c>
      <c r="AP19" s="19">
        <v>691</v>
      </c>
      <c r="AQ19" s="17">
        <v>942</v>
      </c>
      <c r="AR19" s="13">
        <f t="shared" si="17"/>
        <v>136.30000000000001</v>
      </c>
      <c r="AS19" s="11">
        <f t="shared" si="18"/>
        <v>251</v>
      </c>
      <c r="AT19" s="17">
        <v>266</v>
      </c>
      <c r="AU19" s="17">
        <v>217</v>
      </c>
      <c r="AV19" s="13">
        <f t="shared" si="19"/>
        <v>81.578947368421055</v>
      </c>
      <c r="AW19" s="11">
        <f t="shared" si="20"/>
        <v>-49</v>
      </c>
      <c r="AX19" s="17">
        <v>234</v>
      </c>
      <c r="AY19" s="17">
        <v>184</v>
      </c>
      <c r="AZ19" s="13">
        <f t="shared" si="21"/>
        <v>78.632478632478637</v>
      </c>
      <c r="BA19" s="11">
        <f t="shared" si="22"/>
        <v>-50</v>
      </c>
      <c r="BB19" s="131">
        <v>1574.2738589211617</v>
      </c>
      <c r="BC19" s="17">
        <v>2006.8548387096773</v>
      </c>
      <c r="BD19" s="11">
        <f t="shared" si="23"/>
        <v>432.58097978851561</v>
      </c>
      <c r="BE19" s="17">
        <v>36</v>
      </c>
      <c r="BF19" s="17">
        <v>66</v>
      </c>
      <c r="BG19" s="12">
        <f t="shared" si="27"/>
        <v>183.3</v>
      </c>
      <c r="BH19" s="11">
        <f t="shared" si="28"/>
        <v>30</v>
      </c>
      <c r="BI19" s="17">
        <v>3317.6</v>
      </c>
      <c r="BJ19" s="17">
        <v>5329.95</v>
      </c>
      <c r="BK19" s="11">
        <f t="shared" si="29"/>
        <v>2012.35</v>
      </c>
    </row>
    <row r="20" spans="1:63" s="8" customFormat="1" ht="18" customHeight="1" x14ac:dyDescent="0.2">
      <c r="A20" s="20" t="s">
        <v>153</v>
      </c>
      <c r="B20" s="17">
        <v>475</v>
      </c>
      <c r="C20" s="131">
        <v>404</v>
      </c>
      <c r="D20" s="12">
        <f t="shared" si="0"/>
        <v>85.05263157894737</v>
      </c>
      <c r="E20" s="11">
        <f t="shared" si="1"/>
        <v>-71</v>
      </c>
      <c r="F20" s="17">
        <v>265</v>
      </c>
      <c r="G20" s="17">
        <v>184</v>
      </c>
      <c r="H20" s="12">
        <f t="shared" si="2"/>
        <v>69.433962264150935</v>
      </c>
      <c r="I20" s="11">
        <f t="shared" si="3"/>
        <v>-81</v>
      </c>
      <c r="J20" s="17">
        <v>365</v>
      </c>
      <c r="K20" s="17">
        <v>347</v>
      </c>
      <c r="L20" s="12">
        <f t="shared" si="4"/>
        <v>95.06849315068493</v>
      </c>
      <c r="M20" s="11">
        <f t="shared" si="5"/>
        <v>-18</v>
      </c>
      <c r="N20" s="17">
        <v>191</v>
      </c>
      <c r="O20" s="17">
        <v>210</v>
      </c>
      <c r="P20" s="12">
        <f t="shared" si="6"/>
        <v>109.94764397905759</v>
      </c>
      <c r="Q20" s="11">
        <f t="shared" si="7"/>
        <v>19</v>
      </c>
      <c r="R20" s="17">
        <v>76</v>
      </c>
      <c r="S20" s="17">
        <v>59</v>
      </c>
      <c r="T20" s="13">
        <f t="shared" si="8"/>
        <v>77.631578947368425</v>
      </c>
      <c r="U20" s="11">
        <f t="shared" si="9"/>
        <v>-17</v>
      </c>
      <c r="V20" s="17">
        <v>1551</v>
      </c>
      <c r="W20" s="17">
        <v>1465</v>
      </c>
      <c r="X20" s="13">
        <f t="shared" si="10"/>
        <v>94.455190199871055</v>
      </c>
      <c r="Y20" s="11">
        <f t="shared" si="11"/>
        <v>-86</v>
      </c>
      <c r="Z20" s="17">
        <v>469</v>
      </c>
      <c r="AA20" s="17">
        <v>399</v>
      </c>
      <c r="AB20" s="13">
        <f t="shared" si="12"/>
        <v>85.074626865671647</v>
      </c>
      <c r="AC20" s="11">
        <f t="shared" si="13"/>
        <v>-70</v>
      </c>
      <c r="AD20" s="17">
        <v>583</v>
      </c>
      <c r="AE20" s="131">
        <v>538</v>
      </c>
      <c r="AF20" s="13">
        <f t="shared" si="24"/>
        <v>92.281303602058316</v>
      </c>
      <c r="AG20" s="11">
        <f t="shared" si="25"/>
        <v>-45</v>
      </c>
      <c r="AH20" s="17">
        <v>48</v>
      </c>
      <c r="AI20" s="17">
        <v>45</v>
      </c>
      <c r="AJ20" s="13">
        <f t="shared" si="14"/>
        <v>93.75</v>
      </c>
      <c r="AK20" s="11">
        <f t="shared" si="15"/>
        <v>-3</v>
      </c>
      <c r="AL20" s="18">
        <v>115</v>
      </c>
      <c r="AM20" s="18">
        <v>120</v>
      </c>
      <c r="AN20" s="15">
        <f t="shared" si="26"/>
        <v>104.3</v>
      </c>
      <c r="AO20" s="14">
        <f t="shared" si="16"/>
        <v>5</v>
      </c>
      <c r="AP20" s="19">
        <v>352</v>
      </c>
      <c r="AQ20" s="17">
        <v>340</v>
      </c>
      <c r="AR20" s="13">
        <f t="shared" si="17"/>
        <v>96.6</v>
      </c>
      <c r="AS20" s="11">
        <f t="shared" si="18"/>
        <v>-12</v>
      </c>
      <c r="AT20" s="17">
        <v>164</v>
      </c>
      <c r="AU20" s="17">
        <v>133</v>
      </c>
      <c r="AV20" s="13">
        <f t="shared" si="19"/>
        <v>81.097560975609767</v>
      </c>
      <c r="AW20" s="11">
        <f t="shared" si="20"/>
        <v>-31</v>
      </c>
      <c r="AX20" s="17">
        <v>145</v>
      </c>
      <c r="AY20" s="17">
        <v>125</v>
      </c>
      <c r="AZ20" s="13">
        <f t="shared" si="21"/>
        <v>86.206896551724128</v>
      </c>
      <c r="BA20" s="11">
        <f t="shared" si="22"/>
        <v>-20</v>
      </c>
      <c r="BB20" s="131">
        <v>1596.2962962962965</v>
      </c>
      <c r="BC20" s="17">
        <v>2241.7266187050359</v>
      </c>
      <c r="BD20" s="11">
        <f t="shared" si="23"/>
        <v>645.43032240873936</v>
      </c>
      <c r="BE20" s="17">
        <v>24</v>
      </c>
      <c r="BF20" s="17">
        <v>18</v>
      </c>
      <c r="BG20" s="12">
        <f t="shared" si="27"/>
        <v>75</v>
      </c>
      <c r="BH20" s="11">
        <f t="shared" si="28"/>
        <v>-6</v>
      </c>
      <c r="BI20" s="17">
        <v>3162.58</v>
      </c>
      <c r="BJ20" s="17">
        <v>3523.17</v>
      </c>
      <c r="BK20" s="11">
        <f t="shared" si="29"/>
        <v>360.59000000000015</v>
      </c>
    </row>
    <row r="21" spans="1:63" s="8" customFormat="1" ht="18" customHeight="1" x14ac:dyDescent="0.25">
      <c r="A21" s="16" t="s">
        <v>152</v>
      </c>
      <c r="B21" s="17">
        <v>1124</v>
      </c>
      <c r="C21" s="131">
        <v>949</v>
      </c>
      <c r="D21" s="12">
        <f t="shared" si="0"/>
        <v>84.430604982206404</v>
      </c>
      <c r="E21" s="11">
        <f t="shared" si="1"/>
        <v>-175</v>
      </c>
      <c r="F21" s="17">
        <v>508</v>
      </c>
      <c r="G21" s="17">
        <v>431</v>
      </c>
      <c r="H21" s="12">
        <f t="shared" si="2"/>
        <v>84.842519685039377</v>
      </c>
      <c r="I21" s="11">
        <f t="shared" si="3"/>
        <v>-77</v>
      </c>
      <c r="J21" s="17">
        <v>920</v>
      </c>
      <c r="K21" s="17">
        <v>832</v>
      </c>
      <c r="L21" s="12">
        <f t="shared" si="4"/>
        <v>90.434782608695656</v>
      </c>
      <c r="M21" s="11">
        <f t="shared" si="5"/>
        <v>-88</v>
      </c>
      <c r="N21" s="17">
        <v>491</v>
      </c>
      <c r="O21" s="17">
        <v>468</v>
      </c>
      <c r="P21" s="12">
        <f t="shared" si="6"/>
        <v>95.315682281059068</v>
      </c>
      <c r="Q21" s="11">
        <f t="shared" si="7"/>
        <v>-23</v>
      </c>
      <c r="R21" s="17">
        <v>146</v>
      </c>
      <c r="S21" s="17">
        <v>69</v>
      </c>
      <c r="T21" s="13">
        <f t="shared" si="8"/>
        <v>47.260273972602739</v>
      </c>
      <c r="U21" s="11">
        <f t="shared" si="9"/>
        <v>-77</v>
      </c>
      <c r="V21" s="17">
        <v>4044</v>
      </c>
      <c r="W21" s="17">
        <v>4482</v>
      </c>
      <c r="X21" s="13">
        <f t="shared" si="10"/>
        <v>110.83086053412462</v>
      </c>
      <c r="Y21" s="11">
        <f t="shared" si="11"/>
        <v>438</v>
      </c>
      <c r="Z21" s="17">
        <v>1102</v>
      </c>
      <c r="AA21" s="17">
        <v>933</v>
      </c>
      <c r="AB21" s="13">
        <f t="shared" si="12"/>
        <v>84.664246823956447</v>
      </c>
      <c r="AC21" s="11">
        <f t="shared" si="13"/>
        <v>-169</v>
      </c>
      <c r="AD21" s="17">
        <v>607</v>
      </c>
      <c r="AE21" s="131">
        <v>367</v>
      </c>
      <c r="AF21" s="13">
        <f t="shared" si="24"/>
        <v>60.461285008237233</v>
      </c>
      <c r="AG21" s="11">
        <f t="shared" si="25"/>
        <v>-240</v>
      </c>
      <c r="AH21" s="17">
        <v>186</v>
      </c>
      <c r="AI21" s="17">
        <v>117</v>
      </c>
      <c r="AJ21" s="13">
        <f t="shared" si="14"/>
        <v>62.903225806451616</v>
      </c>
      <c r="AK21" s="11">
        <f t="shared" si="15"/>
        <v>-69</v>
      </c>
      <c r="AL21" s="18">
        <v>192</v>
      </c>
      <c r="AM21" s="18">
        <v>201</v>
      </c>
      <c r="AN21" s="15">
        <f t="shared" si="26"/>
        <v>104.7</v>
      </c>
      <c r="AO21" s="14">
        <f t="shared" si="16"/>
        <v>9</v>
      </c>
      <c r="AP21" s="19">
        <v>974</v>
      </c>
      <c r="AQ21" s="17">
        <v>1048</v>
      </c>
      <c r="AR21" s="13">
        <f t="shared" si="17"/>
        <v>107.6</v>
      </c>
      <c r="AS21" s="11">
        <f t="shared" si="18"/>
        <v>74</v>
      </c>
      <c r="AT21" s="17">
        <v>325</v>
      </c>
      <c r="AU21" s="17">
        <v>329</v>
      </c>
      <c r="AV21" s="13">
        <f t="shared" si="19"/>
        <v>101.23076923076924</v>
      </c>
      <c r="AW21" s="11">
        <f t="shared" si="20"/>
        <v>4</v>
      </c>
      <c r="AX21" s="17">
        <v>262</v>
      </c>
      <c r="AY21" s="17">
        <v>245</v>
      </c>
      <c r="AZ21" s="13">
        <f t="shared" si="21"/>
        <v>93.511450381679381</v>
      </c>
      <c r="BA21" s="11">
        <f t="shared" si="22"/>
        <v>-17</v>
      </c>
      <c r="BB21" s="131">
        <v>1870.3703703703704</v>
      </c>
      <c r="BC21" s="17">
        <v>2038.5416666666667</v>
      </c>
      <c r="BD21" s="11">
        <f t="shared" si="23"/>
        <v>168.1712962962963</v>
      </c>
      <c r="BE21" s="17">
        <v>44</v>
      </c>
      <c r="BF21" s="17">
        <v>58</v>
      </c>
      <c r="BG21" s="12">
        <f t="shared" si="27"/>
        <v>131.80000000000001</v>
      </c>
      <c r="BH21" s="11">
        <f t="shared" si="28"/>
        <v>14</v>
      </c>
      <c r="BI21" s="17">
        <v>3431.82</v>
      </c>
      <c r="BJ21" s="17">
        <v>4243.59</v>
      </c>
      <c r="BK21" s="11">
        <f t="shared" si="29"/>
        <v>811.77</v>
      </c>
    </row>
    <row r="22" spans="1:63" s="8" customFormat="1" ht="18" customHeight="1" x14ac:dyDescent="0.25">
      <c r="A22" s="16" t="s">
        <v>151</v>
      </c>
      <c r="B22" s="17">
        <v>598</v>
      </c>
      <c r="C22" s="131">
        <v>536</v>
      </c>
      <c r="D22" s="12">
        <f t="shared" si="0"/>
        <v>89.632107023411365</v>
      </c>
      <c r="E22" s="11">
        <f t="shared" si="1"/>
        <v>-62</v>
      </c>
      <c r="F22" s="17">
        <v>319</v>
      </c>
      <c r="G22" s="17">
        <v>281</v>
      </c>
      <c r="H22" s="12">
        <f t="shared" si="2"/>
        <v>88.087774294670851</v>
      </c>
      <c r="I22" s="11">
        <f t="shared" si="3"/>
        <v>-38</v>
      </c>
      <c r="J22" s="17">
        <v>389</v>
      </c>
      <c r="K22" s="17">
        <v>400</v>
      </c>
      <c r="L22" s="12">
        <f t="shared" si="4"/>
        <v>102.82776349614396</v>
      </c>
      <c r="M22" s="11">
        <f t="shared" si="5"/>
        <v>11</v>
      </c>
      <c r="N22" s="17">
        <v>96</v>
      </c>
      <c r="O22" s="17">
        <v>138</v>
      </c>
      <c r="P22" s="12">
        <f t="shared" si="6"/>
        <v>143.75</v>
      </c>
      <c r="Q22" s="11">
        <f t="shared" si="7"/>
        <v>42</v>
      </c>
      <c r="R22" s="17">
        <v>71</v>
      </c>
      <c r="S22" s="17">
        <v>9</v>
      </c>
      <c r="T22" s="13">
        <f t="shared" si="8"/>
        <v>12.676056338028168</v>
      </c>
      <c r="U22" s="11">
        <f t="shared" si="9"/>
        <v>-62</v>
      </c>
      <c r="V22" s="17">
        <v>1270</v>
      </c>
      <c r="W22" s="17">
        <v>1121</v>
      </c>
      <c r="X22" s="13">
        <f t="shared" si="10"/>
        <v>88.267716535433067</v>
      </c>
      <c r="Y22" s="11">
        <f t="shared" si="11"/>
        <v>-149</v>
      </c>
      <c r="Z22" s="17">
        <v>559</v>
      </c>
      <c r="AA22" s="17">
        <v>512</v>
      </c>
      <c r="AB22" s="13">
        <f t="shared" si="12"/>
        <v>91.59212880143113</v>
      </c>
      <c r="AC22" s="11">
        <f t="shared" si="13"/>
        <v>-47</v>
      </c>
      <c r="AD22" s="17">
        <v>497</v>
      </c>
      <c r="AE22" s="131">
        <v>388</v>
      </c>
      <c r="AF22" s="13">
        <f t="shared" si="24"/>
        <v>78.068410462776654</v>
      </c>
      <c r="AG22" s="11">
        <f t="shared" si="25"/>
        <v>-109</v>
      </c>
      <c r="AH22" s="17">
        <v>20</v>
      </c>
      <c r="AI22" s="17">
        <v>15</v>
      </c>
      <c r="AJ22" s="13">
        <f t="shared" si="14"/>
        <v>75</v>
      </c>
      <c r="AK22" s="11">
        <f t="shared" si="15"/>
        <v>-5</v>
      </c>
      <c r="AL22" s="18">
        <v>86</v>
      </c>
      <c r="AM22" s="18">
        <v>70</v>
      </c>
      <c r="AN22" s="15">
        <f t="shared" si="26"/>
        <v>81.400000000000006</v>
      </c>
      <c r="AO22" s="14">
        <f t="shared" si="16"/>
        <v>-16</v>
      </c>
      <c r="AP22" s="19">
        <v>387</v>
      </c>
      <c r="AQ22" s="17">
        <v>368</v>
      </c>
      <c r="AR22" s="13">
        <f t="shared" si="17"/>
        <v>95.1</v>
      </c>
      <c r="AS22" s="11">
        <f t="shared" si="18"/>
        <v>-19</v>
      </c>
      <c r="AT22" s="17">
        <v>219</v>
      </c>
      <c r="AU22" s="17">
        <v>227</v>
      </c>
      <c r="AV22" s="13">
        <f t="shared" si="19"/>
        <v>103.65296803652969</v>
      </c>
      <c r="AW22" s="11">
        <f t="shared" si="20"/>
        <v>8</v>
      </c>
      <c r="AX22" s="17">
        <v>195</v>
      </c>
      <c r="AY22" s="17">
        <v>196</v>
      </c>
      <c r="AZ22" s="13">
        <f t="shared" si="21"/>
        <v>100.51282051282051</v>
      </c>
      <c r="BA22" s="11">
        <f t="shared" si="22"/>
        <v>1</v>
      </c>
      <c r="BB22" s="131">
        <v>1262.0192307692307</v>
      </c>
      <c r="BC22" s="17">
        <v>1530.9278350515465</v>
      </c>
      <c r="BD22" s="11">
        <f t="shared" si="23"/>
        <v>268.90860428231576</v>
      </c>
      <c r="BE22" s="17">
        <v>28</v>
      </c>
      <c r="BF22" s="17">
        <v>22</v>
      </c>
      <c r="BG22" s="12">
        <f t="shared" si="27"/>
        <v>78.599999999999994</v>
      </c>
      <c r="BH22" s="11">
        <f t="shared" si="28"/>
        <v>-6</v>
      </c>
      <c r="BI22" s="17">
        <v>3157.14</v>
      </c>
      <c r="BJ22" s="17">
        <v>7257.09</v>
      </c>
      <c r="BK22" s="11">
        <f t="shared" si="29"/>
        <v>4099.9500000000007</v>
      </c>
    </row>
    <row r="23" spans="1:63" s="8" customFormat="1" ht="18" customHeight="1" x14ac:dyDescent="0.25">
      <c r="A23" s="16" t="s">
        <v>150</v>
      </c>
      <c r="B23" s="17">
        <v>1391</v>
      </c>
      <c r="C23" s="131">
        <v>1172</v>
      </c>
      <c r="D23" s="12">
        <f t="shared" si="0"/>
        <v>84.255930984902946</v>
      </c>
      <c r="E23" s="11">
        <f t="shared" si="1"/>
        <v>-219</v>
      </c>
      <c r="F23" s="17">
        <v>631</v>
      </c>
      <c r="G23" s="17">
        <v>502</v>
      </c>
      <c r="H23" s="12">
        <f t="shared" si="2"/>
        <v>79.556259904912835</v>
      </c>
      <c r="I23" s="11">
        <f t="shared" si="3"/>
        <v>-129</v>
      </c>
      <c r="J23" s="17">
        <v>977</v>
      </c>
      <c r="K23" s="17">
        <v>925</v>
      </c>
      <c r="L23" s="12">
        <f t="shared" si="4"/>
        <v>94.677584442169902</v>
      </c>
      <c r="M23" s="11">
        <f t="shared" si="5"/>
        <v>-52</v>
      </c>
      <c r="N23" s="17">
        <v>455</v>
      </c>
      <c r="O23" s="17">
        <v>460</v>
      </c>
      <c r="P23" s="12">
        <f t="shared" si="6"/>
        <v>101.09890109890109</v>
      </c>
      <c r="Q23" s="11">
        <f t="shared" si="7"/>
        <v>5</v>
      </c>
      <c r="R23" s="17">
        <v>166</v>
      </c>
      <c r="S23" s="17">
        <v>176</v>
      </c>
      <c r="T23" s="13">
        <f t="shared" si="8"/>
        <v>106.02409638554218</v>
      </c>
      <c r="U23" s="11">
        <f t="shared" si="9"/>
        <v>10</v>
      </c>
      <c r="V23" s="17">
        <v>3037</v>
      </c>
      <c r="W23" s="17">
        <v>2388</v>
      </c>
      <c r="X23" s="13">
        <f t="shared" si="10"/>
        <v>78.630227197892651</v>
      </c>
      <c r="Y23" s="11">
        <f t="shared" si="11"/>
        <v>-649</v>
      </c>
      <c r="Z23" s="17">
        <v>1374</v>
      </c>
      <c r="AA23" s="17">
        <v>1154</v>
      </c>
      <c r="AB23" s="13">
        <f t="shared" si="12"/>
        <v>83.988355167394474</v>
      </c>
      <c r="AC23" s="11">
        <f t="shared" si="13"/>
        <v>-220</v>
      </c>
      <c r="AD23" s="17">
        <v>900</v>
      </c>
      <c r="AE23" s="131">
        <v>363</v>
      </c>
      <c r="AF23" s="13">
        <f t="shared" si="24"/>
        <v>40.333333333333329</v>
      </c>
      <c r="AG23" s="11">
        <f t="shared" si="25"/>
        <v>-537</v>
      </c>
      <c r="AH23" s="17">
        <v>181</v>
      </c>
      <c r="AI23" s="17">
        <v>142</v>
      </c>
      <c r="AJ23" s="13">
        <f t="shared" si="14"/>
        <v>78.453038674033152</v>
      </c>
      <c r="AK23" s="11">
        <f t="shared" si="15"/>
        <v>-39</v>
      </c>
      <c r="AL23" s="18">
        <v>199</v>
      </c>
      <c r="AM23" s="18">
        <v>227</v>
      </c>
      <c r="AN23" s="15">
        <f t="shared" si="26"/>
        <v>114.1</v>
      </c>
      <c r="AO23" s="14">
        <f t="shared" si="16"/>
        <v>28</v>
      </c>
      <c r="AP23" s="19">
        <v>980</v>
      </c>
      <c r="AQ23" s="17">
        <v>1068</v>
      </c>
      <c r="AR23" s="13">
        <f t="shared" si="17"/>
        <v>109</v>
      </c>
      <c r="AS23" s="11">
        <f t="shared" si="18"/>
        <v>88</v>
      </c>
      <c r="AT23" s="17">
        <v>403</v>
      </c>
      <c r="AU23" s="17">
        <v>363</v>
      </c>
      <c r="AV23" s="13">
        <f t="shared" si="19"/>
        <v>90.074441687344915</v>
      </c>
      <c r="AW23" s="11">
        <f t="shared" si="20"/>
        <v>-40</v>
      </c>
      <c r="AX23" s="17">
        <v>329</v>
      </c>
      <c r="AY23" s="17">
        <v>294</v>
      </c>
      <c r="AZ23" s="13">
        <f t="shared" si="21"/>
        <v>89.361702127659569</v>
      </c>
      <c r="BA23" s="11">
        <f t="shared" si="22"/>
        <v>-35</v>
      </c>
      <c r="BB23" s="131">
        <v>1766.2921348314608</v>
      </c>
      <c r="BC23" s="17">
        <v>2037.037037037037</v>
      </c>
      <c r="BD23" s="11">
        <f t="shared" si="23"/>
        <v>270.74490220557618</v>
      </c>
      <c r="BE23" s="17">
        <v>54</v>
      </c>
      <c r="BF23" s="17">
        <v>117</v>
      </c>
      <c r="BG23" s="12">
        <f t="shared" si="27"/>
        <v>216.7</v>
      </c>
      <c r="BH23" s="11">
        <f t="shared" si="28"/>
        <v>63</v>
      </c>
      <c r="BI23" s="17">
        <v>3513.89</v>
      </c>
      <c r="BJ23" s="17">
        <v>4282.7</v>
      </c>
      <c r="BK23" s="11">
        <f t="shared" si="29"/>
        <v>768.81</v>
      </c>
    </row>
    <row r="24" spans="1:63" s="8" customFormat="1" ht="0.75" customHeight="1" x14ac:dyDescent="0.25">
      <c r="A24" s="16"/>
      <c r="B24" s="17"/>
      <c r="C24" s="131"/>
      <c r="D24" s="12"/>
      <c r="E24" s="11"/>
      <c r="F24" s="17"/>
      <c r="G24" s="17"/>
      <c r="H24" s="12"/>
      <c r="I24" s="11"/>
      <c r="J24" s="17"/>
      <c r="K24" s="17"/>
      <c r="L24" s="12"/>
      <c r="M24" s="11"/>
      <c r="N24" s="17"/>
      <c r="O24" s="17"/>
      <c r="P24" s="12"/>
      <c r="Q24" s="11"/>
      <c r="R24" s="17"/>
      <c r="S24" s="17"/>
      <c r="T24" s="13"/>
      <c r="U24" s="11"/>
      <c r="V24" s="17"/>
      <c r="W24" s="17"/>
      <c r="X24" s="13"/>
      <c r="Y24" s="11"/>
      <c r="Z24" s="17"/>
      <c r="AA24" s="17"/>
      <c r="AB24" s="13"/>
      <c r="AC24" s="11"/>
      <c r="AD24" s="17"/>
      <c r="AE24" s="131"/>
      <c r="AF24" s="13"/>
      <c r="AG24" s="11"/>
      <c r="AH24" s="17"/>
      <c r="AI24" s="17"/>
      <c r="AJ24" s="13"/>
      <c r="AK24" s="11"/>
      <c r="AL24" s="18"/>
      <c r="AM24" s="18"/>
      <c r="AN24" s="15"/>
      <c r="AO24" s="14"/>
      <c r="AP24" s="19"/>
      <c r="AQ24" s="17"/>
      <c r="AR24" s="13"/>
      <c r="AS24" s="11"/>
      <c r="AT24" s="17"/>
      <c r="AU24" s="17"/>
      <c r="AV24" s="13"/>
      <c r="AW24" s="11"/>
      <c r="AX24" s="17"/>
      <c r="AY24" s="17"/>
      <c r="AZ24" s="13"/>
      <c r="BA24" s="11"/>
      <c r="BB24" s="131"/>
      <c r="BC24" s="17"/>
      <c r="BD24" s="11"/>
      <c r="BE24" s="17"/>
      <c r="BF24" s="17"/>
      <c r="BG24" s="12"/>
      <c r="BH24" s="11"/>
      <c r="BI24" s="17"/>
      <c r="BJ24" s="17">
        <v>0</v>
      </c>
      <c r="BK24" s="11"/>
    </row>
    <row r="25" spans="1:63" s="8" customFormat="1" ht="18" customHeight="1" x14ac:dyDescent="0.25">
      <c r="A25" s="16" t="s">
        <v>149</v>
      </c>
      <c r="B25" s="17">
        <v>1164</v>
      </c>
      <c r="C25" s="131">
        <v>1043</v>
      </c>
      <c r="D25" s="12">
        <f t="shared" si="0"/>
        <v>89.604810996563572</v>
      </c>
      <c r="E25" s="11">
        <f t="shared" si="1"/>
        <v>-121</v>
      </c>
      <c r="F25" s="17">
        <v>671</v>
      </c>
      <c r="G25" s="17">
        <v>563</v>
      </c>
      <c r="H25" s="12">
        <f t="shared" si="2"/>
        <v>83.904619970193735</v>
      </c>
      <c r="I25" s="11">
        <f t="shared" si="3"/>
        <v>-108</v>
      </c>
      <c r="J25" s="17">
        <v>1359</v>
      </c>
      <c r="K25" s="17">
        <v>1251</v>
      </c>
      <c r="L25" s="12">
        <f t="shared" si="4"/>
        <v>92.05298013245033</v>
      </c>
      <c r="M25" s="11">
        <f t="shared" si="5"/>
        <v>-108</v>
      </c>
      <c r="N25" s="17">
        <v>936</v>
      </c>
      <c r="O25" s="17">
        <v>842</v>
      </c>
      <c r="P25" s="12">
        <f t="shared" si="6"/>
        <v>89.957264957264954</v>
      </c>
      <c r="Q25" s="11">
        <f t="shared" si="7"/>
        <v>-94</v>
      </c>
      <c r="R25" s="17">
        <v>249</v>
      </c>
      <c r="S25" s="17">
        <v>121</v>
      </c>
      <c r="T25" s="13">
        <f t="shared" si="8"/>
        <v>48.594377510040161</v>
      </c>
      <c r="U25" s="11">
        <f t="shared" si="9"/>
        <v>-128</v>
      </c>
      <c r="V25" s="17">
        <v>4388</v>
      </c>
      <c r="W25" s="17">
        <v>3820</v>
      </c>
      <c r="X25" s="13">
        <f t="shared" si="10"/>
        <v>87.055606198723794</v>
      </c>
      <c r="Y25" s="11">
        <f t="shared" si="11"/>
        <v>-568</v>
      </c>
      <c r="Z25" s="17">
        <v>1134</v>
      </c>
      <c r="AA25" s="17">
        <v>1024</v>
      </c>
      <c r="AB25" s="13">
        <f t="shared" si="12"/>
        <v>90.299823633156961</v>
      </c>
      <c r="AC25" s="11">
        <f t="shared" si="13"/>
        <v>-110</v>
      </c>
      <c r="AD25" s="17">
        <v>1595</v>
      </c>
      <c r="AE25" s="131">
        <v>1340</v>
      </c>
      <c r="AF25" s="13">
        <f t="shared" si="24"/>
        <v>84.012539184952985</v>
      </c>
      <c r="AG25" s="11">
        <f t="shared" si="25"/>
        <v>-255</v>
      </c>
      <c r="AH25" s="17">
        <v>226</v>
      </c>
      <c r="AI25" s="17">
        <v>93</v>
      </c>
      <c r="AJ25" s="13">
        <f t="shared" si="14"/>
        <v>41.150442477876105</v>
      </c>
      <c r="AK25" s="11">
        <f t="shared" si="15"/>
        <v>-133</v>
      </c>
      <c r="AL25" s="18">
        <v>345</v>
      </c>
      <c r="AM25" s="18">
        <v>342</v>
      </c>
      <c r="AN25" s="15">
        <f t="shared" si="26"/>
        <v>99.1</v>
      </c>
      <c r="AO25" s="14">
        <f t="shared" si="16"/>
        <v>-3</v>
      </c>
      <c r="AP25" s="19">
        <v>1767</v>
      </c>
      <c r="AQ25" s="17">
        <v>2076</v>
      </c>
      <c r="AR25" s="13">
        <f t="shared" si="17"/>
        <v>117.5</v>
      </c>
      <c r="AS25" s="11">
        <f t="shared" si="18"/>
        <v>309</v>
      </c>
      <c r="AT25" s="17">
        <v>322</v>
      </c>
      <c r="AU25" s="17">
        <v>287</v>
      </c>
      <c r="AV25" s="13">
        <f t="shared" si="19"/>
        <v>89.130434782608688</v>
      </c>
      <c r="AW25" s="11">
        <f t="shared" si="20"/>
        <v>-35</v>
      </c>
      <c r="AX25" s="17">
        <v>261</v>
      </c>
      <c r="AY25" s="17">
        <v>227</v>
      </c>
      <c r="AZ25" s="13">
        <f t="shared" si="21"/>
        <v>86.973180076628353</v>
      </c>
      <c r="BA25" s="11">
        <f t="shared" si="22"/>
        <v>-34</v>
      </c>
      <c r="BB25" s="131">
        <v>2007.1823204419888</v>
      </c>
      <c r="BC25" s="17">
        <v>2448.3636363636365</v>
      </c>
      <c r="BD25" s="11">
        <f t="shared" si="23"/>
        <v>441.18131592164764</v>
      </c>
      <c r="BE25" s="17">
        <v>47</v>
      </c>
      <c r="BF25" s="17">
        <v>91</v>
      </c>
      <c r="BG25" s="12">
        <f t="shared" si="27"/>
        <v>193.6</v>
      </c>
      <c r="BH25" s="11">
        <f t="shared" si="28"/>
        <v>44</v>
      </c>
      <c r="BI25" s="17">
        <v>3622.39</v>
      </c>
      <c r="BJ25" s="17">
        <v>4694.24</v>
      </c>
      <c r="BK25" s="11">
        <f t="shared" si="29"/>
        <v>1071.8499999999999</v>
      </c>
    </row>
    <row r="26" spans="1:63" s="8" customFormat="1" ht="18" customHeight="1" x14ac:dyDescent="0.25">
      <c r="A26" s="16" t="s">
        <v>148</v>
      </c>
      <c r="B26" s="17">
        <v>1034</v>
      </c>
      <c r="C26" s="131">
        <v>758</v>
      </c>
      <c r="D26" s="12">
        <f t="shared" si="0"/>
        <v>73.30754352030948</v>
      </c>
      <c r="E26" s="11">
        <f t="shared" si="1"/>
        <v>-276</v>
      </c>
      <c r="F26" s="17">
        <v>570</v>
      </c>
      <c r="G26" s="17">
        <v>392</v>
      </c>
      <c r="H26" s="12">
        <f t="shared" si="2"/>
        <v>68.771929824561411</v>
      </c>
      <c r="I26" s="11">
        <f t="shared" si="3"/>
        <v>-178</v>
      </c>
      <c r="J26" s="17">
        <v>648</v>
      </c>
      <c r="K26" s="17">
        <v>675</v>
      </c>
      <c r="L26" s="12">
        <f t="shared" si="4"/>
        <v>104.16666666666667</v>
      </c>
      <c r="M26" s="11">
        <f t="shared" si="5"/>
        <v>27</v>
      </c>
      <c r="N26" s="17">
        <v>405</v>
      </c>
      <c r="O26" s="17">
        <v>492</v>
      </c>
      <c r="P26" s="12">
        <f t="shared" si="6"/>
        <v>121.48148148148148</v>
      </c>
      <c r="Q26" s="11">
        <f t="shared" si="7"/>
        <v>87</v>
      </c>
      <c r="R26" s="17">
        <v>99</v>
      </c>
      <c r="S26" s="17">
        <v>67</v>
      </c>
      <c r="T26" s="13">
        <f t="shared" si="8"/>
        <v>67.676767676767682</v>
      </c>
      <c r="U26" s="11">
        <f t="shared" si="9"/>
        <v>-32</v>
      </c>
      <c r="V26" s="17">
        <v>2851</v>
      </c>
      <c r="W26" s="17">
        <v>3070</v>
      </c>
      <c r="X26" s="13">
        <f t="shared" si="10"/>
        <v>107.68151525780428</v>
      </c>
      <c r="Y26" s="11">
        <f t="shared" si="11"/>
        <v>219</v>
      </c>
      <c r="Z26" s="17">
        <v>1030</v>
      </c>
      <c r="AA26" s="17">
        <v>752</v>
      </c>
      <c r="AB26" s="13">
        <f t="shared" si="12"/>
        <v>73.009708737864074</v>
      </c>
      <c r="AC26" s="11">
        <f t="shared" si="13"/>
        <v>-278</v>
      </c>
      <c r="AD26" s="17">
        <v>1062</v>
      </c>
      <c r="AE26" s="131">
        <v>1264</v>
      </c>
      <c r="AF26" s="13">
        <f t="shared" si="24"/>
        <v>119.02071563088512</v>
      </c>
      <c r="AG26" s="11">
        <f t="shared" si="25"/>
        <v>202</v>
      </c>
      <c r="AH26" s="17">
        <v>149</v>
      </c>
      <c r="AI26" s="17">
        <v>125</v>
      </c>
      <c r="AJ26" s="13">
        <f t="shared" si="14"/>
        <v>83.892617449664428</v>
      </c>
      <c r="AK26" s="11">
        <f t="shared" si="15"/>
        <v>-24</v>
      </c>
      <c r="AL26" s="18">
        <v>158</v>
      </c>
      <c r="AM26" s="18">
        <v>179</v>
      </c>
      <c r="AN26" s="15">
        <f t="shared" si="26"/>
        <v>113.3</v>
      </c>
      <c r="AO26" s="14">
        <f t="shared" si="16"/>
        <v>21</v>
      </c>
      <c r="AP26" s="19">
        <v>640</v>
      </c>
      <c r="AQ26" s="17">
        <v>640</v>
      </c>
      <c r="AR26" s="13">
        <f t="shared" si="17"/>
        <v>100</v>
      </c>
      <c r="AS26" s="11">
        <f t="shared" si="18"/>
        <v>0</v>
      </c>
      <c r="AT26" s="17">
        <v>298</v>
      </c>
      <c r="AU26" s="17">
        <v>262</v>
      </c>
      <c r="AV26" s="13">
        <f t="shared" si="19"/>
        <v>87.919463087248317</v>
      </c>
      <c r="AW26" s="11">
        <f t="shared" si="20"/>
        <v>-36</v>
      </c>
      <c r="AX26" s="17">
        <v>276</v>
      </c>
      <c r="AY26" s="17">
        <v>239</v>
      </c>
      <c r="AZ26" s="13">
        <f t="shared" si="21"/>
        <v>86.594202898550719</v>
      </c>
      <c r="BA26" s="11">
        <f t="shared" si="22"/>
        <v>-37</v>
      </c>
      <c r="BB26" s="131">
        <v>1825.7575757575758</v>
      </c>
      <c r="BC26" s="17">
        <v>2162.5</v>
      </c>
      <c r="BD26" s="11">
        <f t="shared" si="23"/>
        <v>336.74242424242425</v>
      </c>
      <c r="BE26" s="17">
        <v>17</v>
      </c>
      <c r="BF26" s="17">
        <v>20</v>
      </c>
      <c r="BG26" s="12">
        <f t="shared" si="27"/>
        <v>117.6</v>
      </c>
      <c r="BH26" s="11">
        <f t="shared" si="28"/>
        <v>3</v>
      </c>
      <c r="BI26" s="17">
        <v>3332.74</v>
      </c>
      <c r="BJ26" s="17">
        <v>4576.1000000000004</v>
      </c>
      <c r="BK26" s="11">
        <f t="shared" si="29"/>
        <v>1243.3600000000006</v>
      </c>
    </row>
    <row r="27" spans="1:63" s="8" customFormat="1" ht="18" customHeight="1" x14ac:dyDescent="0.25">
      <c r="A27" s="16" t="s">
        <v>121</v>
      </c>
      <c r="B27" s="17">
        <v>4366</v>
      </c>
      <c r="C27" s="131">
        <v>3691</v>
      </c>
      <c r="D27" s="12">
        <f t="shared" si="0"/>
        <v>84.539624370132856</v>
      </c>
      <c r="E27" s="11">
        <f t="shared" si="1"/>
        <v>-675</v>
      </c>
      <c r="F27" s="17">
        <v>2879</v>
      </c>
      <c r="G27" s="17">
        <v>2037</v>
      </c>
      <c r="H27" s="12">
        <f t="shared" si="2"/>
        <v>70.753733935394237</v>
      </c>
      <c r="I27" s="11">
        <f t="shared" si="3"/>
        <v>-842</v>
      </c>
      <c r="J27" s="17">
        <v>5086</v>
      </c>
      <c r="K27" s="17">
        <v>5449</v>
      </c>
      <c r="L27" s="12">
        <f t="shared" si="4"/>
        <v>107.13723948092803</v>
      </c>
      <c r="M27" s="11">
        <f t="shared" si="5"/>
        <v>363</v>
      </c>
      <c r="N27" s="17">
        <v>3539</v>
      </c>
      <c r="O27" s="17">
        <v>4477</v>
      </c>
      <c r="P27" s="12">
        <f t="shared" si="6"/>
        <v>126.50466233399264</v>
      </c>
      <c r="Q27" s="11">
        <f t="shared" si="7"/>
        <v>938</v>
      </c>
      <c r="R27" s="17">
        <v>1117</v>
      </c>
      <c r="S27" s="17">
        <v>374</v>
      </c>
      <c r="T27" s="13">
        <f t="shared" si="8"/>
        <v>33.482542524619518</v>
      </c>
      <c r="U27" s="11">
        <f t="shared" si="9"/>
        <v>-743</v>
      </c>
      <c r="V27" s="17">
        <v>12790</v>
      </c>
      <c r="W27" s="17">
        <v>14805</v>
      </c>
      <c r="X27" s="13">
        <f t="shared" si="10"/>
        <v>115.75449569976544</v>
      </c>
      <c r="Y27" s="11">
        <f t="shared" si="11"/>
        <v>2015</v>
      </c>
      <c r="Z27" s="17">
        <v>4205</v>
      </c>
      <c r="AA27" s="17">
        <v>3588</v>
      </c>
      <c r="AB27" s="13">
        <f t="shared" si="12"/>
        <v>85.326991676575503</v>
      </c>
      <c r="AC27" s="11">
        <f t="shared" si="13"/>
        <v>-617</v>
      </c>
      <c r="AD27" s="17">
        <v>3264</v>
      </c>
      <c r="AE27" s="131">
        <v>4972</v>
      </c>
      <c r="AF27" s="13">
        <f t="shared" si="24"/>
        <v>152.32843137254901</v>
      </c>
      <c r="AG27" s="11">
        <f t="shared" si="25"/>
        <v>1708</v>
      </c>
      <c r="AH27" s="17">
        <v>175</v>
      </c>
      <c r="AI27" s="17">
        <v>229</v>
      </c>
      <c r="AJ27" s="13">
        <f t="shared" si="14"/>
        <v>130.85714285714286</v>
      </c>
      <c r="AK27" s="11">
        <f t="shared" si="15"/>
        <v>54</v>
      </c>
      <c r="AL27" s="18">
        <v>2410</v>
      </c>
      <c r="AM27" s="18">
        <v>2426</v>
      </c>
      <c r="AN27" s="15">
        <f t="shared" si="26"/>
        <v>100.7</v>
      </c>
      <c r="AO27" s="14">
        <f t="shared" si="16"/>
        <v>16</v>
      </c>
      <c r="AP27" s="19">
        <v>15472</v>
      </c>
      <c r="AQ27" s="17">
        <v>16472</v>
      </c>
      <c r="AR27" s="13">
        <f t="shared" si="17"/>
        <v>106.5</v>
      </c>
      <c r="AS27" s="11">
        <f t="shared" si="18"/>
        <v>1000</v>
      </c>
      <c r="AT27" s="17">
        <v>1374</v>
      </c>
      <c r="AU27" s="17">
        <v>1393</v>
      </c>
      <c r="AV27" s="13">
        <f t="shared" si="19"/>
        <v>101.38282387190685</v>
      </c>
      <c r="AW27" s="11">
        <f t="shared" si="20"/>
        <v>19</v>
      </c>
      <c r="AX27" s="17">
        <v>1024</v>
      </c>
      <c r="AY27" s="17">
        <v>1015</v>
      </c>
      <c r="AZ27" s="13">
        <f t="shared" si="21"/>
        <v>99.12109375</v>
      </c>
      <c r="BA27" s="11">
        <f t="shared" si="22"/>
        <v>-9</v>
      </c>
      <c r="BB27" s="131">
        <v>2350.4578754578756</v>
      </c>
      <c r="BC27" s="17">
        <v>2791.8123275068997</v>
      </c>
      <c r="BD27" s="11">
        <f t="shared" si="23"/>
        <v>441.35445204902408</v>
      </c>
      <c r="BE27" s="17">
        <v>1739</v>
      </c>
      <c r="BF27" s="17">
        <v>1907</v>
      </c>
      <c r="BG27" s="12">
        <f t="shared" si="27"/>
        <v>109.7</v>
      </c>
      <c r="BH27" s="11">
        <f t="shared" si="28"/>
        <v>168</v>
      </c>
      <c r="BI27" s="17">
        <v>4225.1400000000003</v>
      </c>
      <c r="BJ27" s="17">
        <v>5465.38</v>
      </c>
      <c r="BK27" s="11">
        <f t="shared" si="29"/>
        <v>1240.2399999999998</v>
      </c>
    </row>
    <row r="28" spans="1:63" s="22" customFormat="1" x14ac:dyDescent="0.2"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AP28" s="24"/>
      <c r="AQ28" s="24"/>
      <c r="AR28" s="24"/>
      <c r="AS28" s="25"/>
      <c r="BA28" s="26"/>
      <c r="BC28" s="26"/>
    </row>
    <row r="29" spans="1:63" s="22" customFormat="1" x14ac:dyDescent="0.2">
      <c r="B29" s="8"/>
      <c r="C29" s="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AP29" s="24"/>
      <c r="AQ29" s="24"/>
      <c r="AR29" s="24"/>
      <c r="AS29" s="25"/>
      <c r="BA29" s="26"/>
      <c r="BB29" s="26"/>
      <c r="BC29" s="26"/>
    </row>
    <row r="30" spans="1:63" s="22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93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63" s="22" customFormat="1" x14ac:dyDescent="0.2">
      <c r="A31" s="8"/>
      <c r="B31" s="8"/>
      <c r="C31" s="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AS31" s="26"/>
      <c r="BA31" s="26"/>
      <c r="BB31" s="26"/>
      <c r="BC31" s="26"/>
    </row>
    <row r="32" spans="1:63" s="22" customFormat="1" x14ac:dyDescent="0.2">
      <c r="A32" s="8"/>
      <c r="B32" s="8"/>
      <c r="C32" s="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BA32" s="26"/>
      <c r="BB32" s="26"/>
      <c r="BC32" s="26"/>
    </row>
    <row r="33" spans="1:17" s="22" customFormat="1" x14ac:dyDescent="0.2">
      <c r="A33" s="8"/>
      <c r="B33" s="8"/>
      <c r="C33" s="8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22" customFormat="1" x14ac:dyDescent="0.2">
      <c r="A34" s="8"/>
      <c r="B34" s="8"/>
      <c r="C34" s="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22" customFormat="1" x14ac:dyDescent="0.2">
      <c r="A35" s="8"/>
      <c r="B35" s="8"/>
      <c r="C35" s="8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22" customFormat="1" x14ac:dyDescent="0.2">
      <c r="A36" s="8"/>
      <c r="B36" s="8"/>
      <c r="C36" s="8"/>
    </row>
    <row r="37" spans="1:17" s="22" customFormat="1" x14ac:dyDescent="0.2">
      <c r="A37" s="8"/>
      <c r="B37" s="8"/>
      <c r="C37" s="8"/>
    </row>
    <row r="38" spans="1:17" s="22" customFormat="1" x14ac:dyDescent="0.2">
      <c r="A38" s="8"/>
      <c r="B38" s="8"/>
      <c r="C38" s="8"/>
    </row>
    <row r="39" spans="1:17" s="22" customFormat="1" x14ac:dyDescent="0.2">
      <c r="A39" s="8"/>
      <c r="B39" s="8"/>
      <c r="C39" s="8"/>
    </row>
    <row r="40" spans="1:17" s="22" customFormat="1" x14ac:dyDescent="0.2">
      <c r="A40" s="8"/>
      <c r="B40" s="8"/>
      <c r="C40" s="8"/>
    </row>
    <row r="41" spans="1:17" s="22" customFormat="1" x14ac:dyDescent="0.2">
      <c r="A41" s="8"/>
      <c r="B41" s="8"/>
      <c r="C41" s="8"/>
    </row>
    <row r="42" spans="1:17" s="22" customFormat="1" x14ac:dyDescent="0.2">
      <c r="A42" s="8"/>
      <c r="B42" s="8"/>
      <c r="C42" s="8"/>
    </row>
    <row r="43" spans="1:17" s="22" customFormat="1" x14ac:dyDescent="0.2">
      <c r="A43" s="8"/>
      <c r="B43" s="8"/>
      <c r="C43" s="8"/>
    </row>
    <row r="44" spans="1:17" s="22" customFormat="1" x14ac:dyDescent="0.2">
      <c r="A44" s="8"/>
      <c r="B44" s="8"/>
      <c r="C44" s="8"/>
    </row>
    <row r="45" spans="1:17" s="22" customFormat="1" x14ac:dyDescent="0.2">
      <c r="A45" s="8"/>
      <c r="B45" s="8"/>
      <c r="C45" s="8"/>
    </row>
    <row r="46" spans="1:17" s="22" customFormat="1" x14ac:dyDescent="0.2">
      <c r="A46" s="8"/>
      <c r="B46" s="8"/>
      <c r="C46" s="8"/>
    </row>
    <row r="47" spans="1:17" s="22" customFormat="1" x14ac:dyDescent="0.2"/>
    <row r="48" spans="1:17" s="22" customFormat="1" x14ac:dyDescent="0.2"/>
    <row r="49" spans="1:3" s="22" customFormat="1" x14ac:dyDescent="0.2"/>
    <row r="50" spans="1:3" s="22" customFormat="1" x14ac:dyDescent="0.2"/>
    <row r="51" spans="1:3" s="22" customFormat="1" x14ac:dyDescent="0.2"/>
    <row r="52" spans="1:3" s="22" customFormat="1" x14ac:dyDescent="0.2"/>
    <row r="53" spans="1:3" s="22" customFormat="1" x14ac:dyDescent="0.2"/>
    <row r="54" spans="1:3" s="22" customFormat="1" x14ac:dyDescent="0.2">
      <c r="A54" s="8"/>
      <c r="B54" s="8"/>
      <c r="C54" s="8"/>
    </row>
    <row r="55" spans="1:3" s="8" customFormat="1" x14ac:dyDescent="0.2"/>
    <row r="56" spans="1:3" s="8" customFormat="1" x14ac:dyDescent="0.2"/>
    <row r="57" spans="1:3" s="8" customFormat="1" x14ac:dyDescent="0.2"/>
    <row r="58" spans="1:3" s="8" customFormat="1" x14ac:dyDescent="0.2"/>
    <row r="59" spans="1:3" s="8" customFormat="1" x14ac:dyDescent="0.2"/>
    <row r="60" spans="1:3" s="8" customFormat="1" x14ac:dyDescent="0.2"/>
    <row r="61" spans="1:3" s="8" customFormat="1" x14ac:dyDescent="0.2"/>
    <row r="62" spans="1:3" s="8" customFormat="1" x14ac:dyDescent="0.2"/>
    <row r="63" spans="1:3" s="8" customFormat="1" x14ac:dyDescent="0.2"/>
    <row r="64" spans="1:3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pans="1:3" s="8" customFormat="1" x14ac:dyDescent="0.2"/>
    <row r="130" spans="1:3" s="8" customFormat="1" x14ac:dyDescent="0.2"/>
    <row r="131" spans="1:3" s="8" customFormat="1" x14ac:dyDescent="0.2"/>
    <row r="132" spans="1:3" s="8" customFormat="1" x14ac:dyDescent="0.2"/>
    <row r="133" spans="1:3" s="8" customFormat="1" x14ac:dyDescent="0.2"/>
    <row r="134" spans="1:3" s="8" customFormat="1" x14ac:dyDescent="0.2"/>
    <row r="135" spans="1:3" s="8" customFormat="1" x14ac:dyDescent="0.2"/>
    <row r="136" spans="1:3" s="8" customFormat="1" x14ac:dyDescent="0.2"/>
    <row r="137" spans="1:3" s="8" customFormat="1" x14ac:dyDescent="0.2"/>
    <row r="138" spans="1:3" s="8" customFormat="1" x14ac:dyDescent="0.2">
      <c r="A138" s="3"/>
      <c r="B138" s="3"/>
      <c r="C138" s="3"/>
    </row>
  </sheetData>
  <mergeCells count="68">
    <mergeCell ref="BI3:BK5"/>
    <mergeCell ref="BE5:BH5"/>
    <mergeCell ref="BE6:BE7"/>
    <mergeCell ref="BF6:BF7"/>
    <mergeCell ref="BG6:BH6"/>
    <mergeCell ref="BI6:BI7"/>
    <mergeCell ref="BJ6:BJ7"/>
    <mergeCell ref="BK6:BK7"/>
    <mergeCell ref="O6:O7"/>
    <mergeCell ref="P6:Q6"/>
    <mergeCell ref="R6:R7"/>
    <mergeCell ref="S6:S7"/>
    <mergeCell ref="BE3:BH4"/>
    <mergeCell ref="BB3:BD5"/>
    <mergeCell ref="Z4:AC5"/>
    <mergeCell ref="AD4:AG5"/>
    <mergeCell ref="Z3:AG3"/>
    <mergeCell ref="AH3:AK5"/>
    <mergeCell ref="AL3:AO5"/>
    <mergeCell ref="AP3:AS5"/>
    <mergeCell ref="AT3:AW5"/>
    <mergeCell ref="AX3:BA5"/>
    <mergeCell ref="BD6:BD7"/>
    <mergeCell ref="AT6:AT7"/>
    <mergeCell ref="A3:A7"/>
    <mergeCell ref="B3:E5"/>
    <mergeCell ref="F3:I5"/>
    <mergeCell ref="G6:G7"/>
    <mergeCell ref="V3:Y5"/>
    <mergeCell ref="H6:I6"/>
    <mergeCell ref="J6:J7"/>
    <mergeCell ref="K6:K7"/>
    <mergeCell ref="T6:U6"/>
    <mergeCell ref="R3:U5"/>
    <mergeCell ref="J3:M5"/>
    <mergeCell ref="N3:Q5"/>
    <mergeCell ref="V6:V7"/>
    <mergeCell ref="W6:W7"/>
    <mergeCell ref="L6:M6"/>
    <mergeCell ref="N6:N7"/>
    <mergeCell ref="A1:U1"/>
    <mergeCell ref="A2:U2"/>
    <mergeCell ref="AN6:AO6"/>
    <mergeCell ref="AP6:AQ6"/>
    <mergeCell ref="AR6:AS6"/>
    <mergeCell ref="AM6:AM7"/>
    <mergeCell ref="X6:Y6"/>
    <mergeCell ref="Z6:Z7"/>
    <mergeCell ref="AA6:AA7"/>
    <mergeCell ref="AB6:AC6"/>
    <mergeCell ref="AD6:AD7"/>
    <mergeCell ref="AE6:AE7"/>
    <mergeCell ref="B6:B7"/>
    <mergeCell ref="C6:C7"/>
    <mergeCell ref="D6:E6"/>
    <mergeCell ref="F6:F7"/>
    <mergeCell ref="AU6:AU7"/>
    <mergeCell ref="AV6:AW6"/>
    <mergeCell ref="AF6:AG6"/>
    <mergeCell ref="AH6:AH7"/>
    <mergeCell ref="AI6:AI7"/>
    <mergeCell ref="AJ6:AK6"/>
    <mergeCell ref="AL6:AL7"/>
    <mergeCell ref="AX6:AX7"/>
    <mergeCell ref="AY6:AY7"/>
    <mergeCell ref="AZ6:BA6"/>
    <mergeCell ref="BB6:BB7"/>
    <mergeCell ref="BC6:BC7"/>
  </mergeCells>
  <printOptions horizontalCentered="1"/>
  <pageMargins left="0" right="0" top="0.35433070866141736" bottom="0.74803149606299213" header="0.31496062992125984" footer="0.31496062992125984"/>
  <pageSetup paperSize="9" scale="77" orientation="landscape" r:id="rId1"/>
  <colBreaks count="2" manualBreakCount="2">
    <brk id="21" max="33" man="1"/>
    <brk id="4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7</vt:i4>
      </vt:variant>
      <vt:variant>
        <vt:lpstr>Діаграми</vt:lpstr>
      </vt:variant>
      <vt:variant>
        <vt:i4>1</vt:i4>
      </vt:variant>
      <vt:variant>
        <vt:lpstr>Іменовані діапазони</vt:lpstr>
      </vt:variant>
      <vt:variant>
        <vt:i4>10</vt:i4>
      </vt:variant>
    </vt:vector>
  </HeadingPairs>
  <TitlesOfParts>
    <vt:vector size="18" baseType="lpstr">
      <vt:lpstr>1 </vt:lpstr>
      <vt:lpstr>2 </vt:lpstr>
      <vt:lpstr> 3 </vt:lpstr>
      <vt:lpstr>4 </vt:lpstr>
      <vt:lpstr>5 </vt:lpstr>
      <vt:lpstr>6</vt:lpstr>
      <vt:lpstr>7</vt:lpstr>
      <vt:lpstr>Диаграмма1</vt:lpstr>
      <vt:lpstr>' 3 '!Заголовки_для_друку</vt:lpstr>
      <vt:lpstr>'4 '!Заголовки_для_друку</vt:lpstr>
      <vt:lpstr>'5 '!Заголовки_для_друку</vt:lpstr>
      <vt:lpstr>'7'!Заголовки_для_друку</vt:lpstr>
      <vt:lpstr>' 3 '!Область_друку</vt:lpstr>
      <vt:lpstr>'1 '!Область_друку</vt:lpstr>
      <vt:lpstr>'2 '!Область_друку</vt:lpstr>
      <vt:lpstr>'4 '!Область_друку</vt:lpstr>
      <vt:lpstr>'5 '!Область_друку</vt:lpstr>
      <vt:lpstr>'6'!Область_друку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Терещук Олена Вікторівна</cp:lastModifiedBy>
  <cp:lastPrinted>2018-05-11T09:21:29Z</cp:lastPrinted>
  <dcterms:created xsi:type="dcterms:W3CDTF">2017-11-17T08:56:41Z</dcterms:created>
  <dcterms:modified xsi:type="dcterms:W3CDTF">2018-10-17T07:39:38Z</dcterms:modified>
</cp:coreProperties>
</file>